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corrih\AppData\Roaming\Hewlett-Packard\HP TRIM\Offline Records (A7)\IPA Calculators and Flow ~ AGED CARE - Planning\"/>
    </mc:Choice>
  </mc:AlternateContent>
  <xr:revisionPtr revIDLastSave="0" documentId="13_ncr:1_{46D5374D-3935-4854-ADFD-6BFCF216282C}" xr6:coauthVersionLast="45" xr6:coauthVersionMax="45" xr10:uidLastSave="{00000000-0000-0000-0000-000000000000}"/>
  <bookViews>
    <workbookView xWindow="-120" yWindow="-120" windowWidth="29040" windowHeight="15840" xr2:uid="{00000000-000D-0000-FFFF-FFFF00000000}"/>
  </bookViews>
  <sheets>
    <sheet name="Home Care Subsidy Estimator" sheetId="1" r:id="rId1"/>
  </sheets>
  <definedNames>
    <definedName name="_xlnm.Print_Area" localSheetId="0">'Home Care Subsidy Estimator'!$A$1:$C$50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2" i="1" l="1"/>
  <c r="B23" i="1"/>
  <c r="B14" i="1" l="1"/>
  <c r="B16" i="1" s="1"/>
  <c r="B19" i="1" s="1"/>
  <c r="B20" i="1" s="1"/>
  <c r="B26" i="1" l="1"/>
  <c r="B27" i="1" l="1"/>
  <c r="B29" i="1" s="1"/>
  <c r="B35" i="1" l="1"/>
  <c r="B38" i="1" l="1"/>
  <c r="B30" i="1" l="1"/>
  <c r="B31" i="1" s="1"/>
  <c r="B47" i="1" l="1"/>
  <c r="B49" i="1" s="1"/>
  <c r="B33" i="1"/>
  <c r="B40" i="1" l="1"/>
  <c r="B45" i="1" l="1"/>
  <c r="B43" i="1"/>
  <c r="B48" i="1" l="1"/>
</calcChain>
</file>

<file path=xl/sharedStrings.xml><?xml version="1.0" encoding="utf-8"?>
<sst xmlns="http://schemas.openxmlformats.org/spreadsheetml/2006/main" count="85" uniqueCount="85">
  <si>
    <t>n</t>
  </si>
  <si>
    <t>This field displays the price of home care services notified to Services Australia by the provider in their monthly claim for payment</t>
  </si>
  <si>
    <t>This field displays the provider held amount (of unspent subsidy) at the end of the previous payment period</t>
  </si>
  <si>
    <t>This field displays the amount to be deducted from any provider held unspent subsidy amount (if the provider has opted in)</t>
  </si>
  <si>
    <t>This field displays the result of adding together the consumer's basic subsidy and any primary supplements</t>
  </si>
  <si>
    <t>This field displays the result of subtracting any income test reduction from the consumer's basic subsidy and primary supplements</t>
  </si>
  <si>
    <t>This field displays the total amount of consumer income tested fees for the payment period</t>
  </si>
  <si>
    <t>If opted in, enter in this field the provider held amount of unspent subsidy for the consumer at the end of the previous payment period (leave as zero if not opted in)</t>
  </si>
  <si>
    <t>This field displays the Maximum Contribution Amount. If the consumer ceased receiving home care from another service within the last 70 days this field displays the Commonwealth Contribution Amount. If that didn't apply, the field displays the sum of the Commonwealth Contribution Amount plus any Home Care Account Balance</t>
  </si>
  <si>
    <t>Home Care Subsidy Estimator - Version 1.1 - 9 SEPT 2021</t>
  </si>
  <si>
    <t>Provider held amount at end of last month</t>
  </si>
  <si>
    <t>Services Australia held Home Care Account balance before the start of the payment period</t>
  </si>
  <si>
    <r>
      <rPr>
        <b/>
        <sz val="12"/>
        <color theme="1"/>
        <rFont val="Calibri"/>
        <family val="2"/>
        <scheme val="minor"/>
      </rPr>
      <t xml:space="preserve">FIELD EXPLANATIONS </t>
    </r>
    <r>
      <rPr>
        <b/>
        <sz val="11"/>
        <color theme="1"/>
        <rFont val="Calibri"/>
        <family val="2"/>
        <scheme val="minor"/>
      </rPr>
      <t xml:space="preserve">(note: in the text below, the home care recipient is referred to as the consumer)  </t>
    </r>
  </si>
  <si>
    <t>Home Care Account balance at end of last month</t>
  </si>
  <si>
    <t>Number of days in payment period this claim is for</t>
  </si>
  <si>
    <t>Apply the Home Care Subsidy Estimator</t>
  </si>
  <si>
    <t>Step 1 - Work out the Commonwealth contribution amount</t>
  </si>
  <si>
    <t>Basic subsidy rate per day</t>
  </si>
  <si>
    <t>Enter in this field the number of calendar days in the payment period this claim is for (the normal payment period is a calendar month)</t>
  </si>
  <si>
    <r>
      <t xml:space="preserve">Enter in this field the </t>
    </r>
    <r>
      <rPr>
        <b/>
        <sz val="11"/>
        <color theme="1"/>
        <rFont val="Calibri"/>
        <family val="2"/>
        <scheme val="minor"/>
      </rPr>
      <t>basic subsidy rate per day</t>
    </r>
    <r>
      <rPr>
        <sz val="11"/>
        <color theme="1"/>
        <rFont val="Calibri"/>
        <family val="2"/>
        <scheme val="minor"/>
      </rPr>
      <t xml:space="preserve"> for the consumer at the end of the previous payment period</t>
    </r>
  </si>
  <si>
    <t>Dementia &amp; cognition or veterans' supplement rate per day</t>
  </si>
  <si>
    <r>
      <t xml:space="preserve">Enter in this field the </t>
    </r>
    <r>
      <rPr>
        <b/>
        <sz val="11"/>
        <color theme="1"/>
        <rFont val="Calibri"/>
        <family val="2"/>
        <scheme val="minor"/>
      </rPr>
      <t>dementia &amp; cognition or veterans' supplement rate per day</t>
    </r>
    <r>
      <rPr>
        <sz val="11"/>
        <color theme="1"/>
        <rFont val="Calibri"/>
        <family val="2"/>
        <scheme val="minor"/>
      </rPr>
      <t xml:space="preserve"> for the consumer at the end of the previous payment period</t>
    </r>
  </si>
  <si>
    <t>Enteral feeding supplement rate per day</t>
  </si>
  <si>
    <r>
      <t xml:space="preserve">Enter in this field the </t>
    </r>
    <r>
      <rPr>
        <b/>
        <sz val="11"/>
        <color theme="1"/>
        <rFont val="Calibri"/>
        <family val="2"/>
        <scheme val="minor"/>
      </rPr>
      <t>enteral feeding supplement rate per day</t>
    </r>
    <r>
      <rPr>
        <sz val="11"/>
        <color theme="1"/>
        <rFont val="Calibri"/>
        <family val="2"/>
        <scheme val="minor"/>
      </rPr>
      <t xml:space="preserve"> for the consumer at the end of the previous payment period</t>
    </r>
  </si>
  <si>
    <r>
      <t xml:space="preserve">Enter in this field the </t>
    </r>
    <r>
      <rPr>
        <b/>
        <sz val="11"/>
        <color theme="1"/>
        <rFont val="Calibri"/>
        <family val="2"/>
        <scheme val="minor"/>
      </rPr>
      <t>Home Care Account</t>
    </r>
    <r>
      <rPr>
        <sz val="11"/>
        <color theme="1"/>
        <rFont val="Calibri"/>
        <family val="2"/>
        <scheme val="minor"/>
      </rPr>
      <t xml:space="preserve"> Balance held by Services Australia for the consumer at the end of the previous payment period</t>
    </r>
  </si>
  <si>
    <t>Oxygen supplement rate per day</t>
  </si>
  <si>
    <t>Top up supplement rate per day</t>
  </si>
  <si>
    <t>Sub-total per day of basic subsidy plus primary supplements</t>
  </si>
  <si>
    <t>Income tested subsidy reduction rate per day</t>
  </si>
  <si>
    <r>
      <t xml:space="preserve">Enter in this field the </t>
    </r>
    <r>
      <rPr>
        <b/>
        <sz val="11"/>
        <color rgb="FFFF0000"/>
        <rFont val="Calibri"/>
        <family val="2"/>
        <scheme val="minor"/>
      </rPr>
      <t xml:space="preserve">reduction rate per day </t>
    </r>
    <r>
      <rPr>
        <sz val="11"/>
        <color rgb="FFFF0000"/>
        <rFont val="Calibri"/>
        <family val="2"/>
        <scheme val="minor"/>
      </rPr>
      <t>for the consumer at the end of the previous payment period</t>
    </r>
  </si>
  <si>
    <t>Sub-total per day</t>
  </si>
  <si>
    <t>Hardship supplement rate per day</t>
  </si>
  <si>
    <t>Viability supplement rate per day</t>
  </si>
  <si>
    <t>Commonwealth contribution rate per day</t>
  </si>
  <si>
    <t>Commonwealth contribution amount for payment period</t>
  </si>
  <si>
    <r>
      <t>Enter in this field the</t>
    </r>
    <r>
      <rPr>
        <b/>
        <sz val="11"/>
        <color theme="1"/>
        <rFont val="Calibri"/>
        <family val="2"/>
        <scheme val="minor"/>
      </rPr>
      <t xml:space="preserve"> oxygen supplement rate per day</t>
    </r>
    <r>
      <rPr>
        <sz val="11"/>
        <color theme="1"/>
        <rFont val="Calibri"/>
        <family val="2"/>
        <scheme val="minor"/>
      </rPr>
      <t xml:space="preserve"> for the consumer at the end of the previous payment period</t>
    </r>
  </si>
  <si>
    <r>
      <t xml:space="preserve">Enter in this field the </t>
    </r>
    <r>
      <rPr>
        <b/>
        <sz val="11"/>
        <color theme="1"/>
        <rFont val="Calibri"/>
        <family val="2"/>
        <scheme val="minor"/>
      </rPr>
      <t>top up supplement rate per day</t>
    </r>
    <r>
      <rPr>
        <sz val="11"/>
        <color theme="1"/>
        <rFont val="Calibri"/>
        <family val="2"/>
        <scheme val="minor"/>
      </rPr>
      <t xml:space="preserve"> for the consumer at the end of the previous payment period</t>
    </r>
  </si>
  <si>
    <r>
      <t xml:space="preserve">Enter in this field the </t>
    </r>
    <r>
      <rPr>
        <b/>
        <sz val="11"/>
        <color theme="1"/>
        <rFont val="Calibri"/>
        <family val="2"/>
        <scheme val="minor"/>
      </rPr>
      <t>hardship supplement rate per day</t>
    </r>
    <r>
      <rPr>
        <sz val="11"/>
        <color theme="1"/>
        <rFont val="Calibri"/>
        <family val="2"/>
        <scheme val="minor"/>
      </rPr>
      <t xml:space="preserve"> for the consumer at the end of the previous payment period</t>
    </r>
  </si>
  <si>
    <r>
      <t xml:space="preserve">Enter in this field the </t>
    </r>
    <r>
      <rPr>
        <b/>
        <sz val="11"/>
        <color theme="1"/>
        <rFont val="Calibri"/>
        <family val="2"/>
        <scheme val="minor"/>
      </rPr>
      <t>viability supplement rate per day</t>
    </r>
    <r>
      <rPr>
        <sz val="11"/>
        <color theme="1"/>
        <rFont val="Calibri"/>
        <family val="2"/>
        <scheme val="minor"/>
      </rPr>
      <t xml:space="preserve"> for the consumer at the end of the previous payment period</t>
    </r>
  </si>
  <si>
    <t>This field displays the Commonwealth contribution rate per day (subsidy and supplements minus any income test reduction)</t>
  </si>
  <si>
    <t>This field displays the resulting Commonwealth contribution amount for the number of days in the payment period being claimed</t>
  </si>
  <si>
    <t>Step 2 - Work out the available home care fees amount</t>
  </si>
  <si>
    <r>
      <t xml:space="preserve">Fees payable by consumer per day </t>
    </r>
    <r>
      <rPr>
        <b/>
        <sz val="11"/>
        <color theme="1"/>
        <rFont val="Calibri"/>
        <family val="2"/>
        <scheme val="minor"/>
      </rPr>
      <t>not counting any ITF</t>
    </r>
  </si>
  <si>
    <r>
      <t xml:space="preserve">Enter in this field the </t>
    </r>
    <r>
      <rPr>
        <b/>
        <sz val="11"/>
        <color theme="1"/>
        <rFont val="Calibri"/>
        <family val="2"/>
        <scheme val="minor"/>
      </rPr>
      <t>daily</t>
    </r>
    <r>
      <rPr>
        <sz val="11"/>
        <color theme="1"/>
        <rFont val="Calibri"/>
        <family val="2"/>
        <scheme val="minor"/>
      </rPr>
      <t xml:space="preserve"> rate of fees for the payment period the consumer agreed to pay in their agreement</t>
    </r>
    <r>
      <rPr>
        <b/>
        <sz val="11"/>
        <color theme="1"/>
        <rFont val="Calibri"/>
        <family val="2"/>
        <scheme val="minor"/>
      </rPr>
      <t xml:space="preserve"> not including any Income Tested Care Fee</t>
    </r>
  </si>
  <si>
    <t>This field displays the total fees for the number of days in the payment period the consumer agreed to pay in their agreement not including any Income Tested Care Fee</t>
  </si>
  <si>
    <r>
      <t xml:space="preserve">Fees payable by consumer in the payment period </t>
    </r>
    <r>
      <rPr>
        <b/>
        <sz val="11"/>
        <color theme="1"/>
        <rFont val="Calibri"/>
        <family val="2"/>
        <scheme val="minor"/>
      </rPr>
      <t>not counting any ITF</t>
    </r>
  </si>
  <si>
    <t>Step 3 - work out the price (invoice amount) for home care</t>
  </si>
  <si>
    <t>Total cost of home care to the consumer for the payment period</t>
  </si>
  <si>
    <t>Consumer's available home care fees amount for the payment period</t>
  </si>
  <si>
    <t>This field displays the available home care fees amount for the payment period</t>
  </si>
  <si>
    <t>Enter in this field the total cost to the consumer of the home care services provided during the payment period including package management, travel, sub-contracting</t>
  </si>
  <si>
    <t>This field displays the resulting price that the provider notifies to Service Australia (total cost of home care services minus agreed  fees)</t>
  </si>
  <si>
    <t>Price to be notified to Services Australia for the payment period</t>
  </si>
  <si>
    <t>Step 4 - Work out the shortfall amount</t>
  </si>
  <si>
    <t>Step 1 - Price notified to Services Australia</t>
  </si>
  <si>
    <t>Provider held amount at end of previous payment period</t>
  </si>
  <si>
    <t>This field displays the adjusted price amount (price minus provider held amount) the field will display zero if a negative result</t>
  </si>
  <si>
    <t>This field displays the resulting shortfall amount (adjusted price minus consumer contribution) the field will display zero if a negative amount</t>
  </si>
  <si>
    <t>Step 1A - Adjusted price amount</t>
  </si>
  <si>
    <t>Consumer Contribution</t>
  </si>
  <si>
    <t xml:space="preserve">Step 5 - The home care account balance </t>
  </si>
  <si>
    <t>Home care account balance at end of previous month</t>
  </si>
  <si>
    <t>This field displays the Home Care Account balance held by Services Australia for the consumer at the start of the payment period</t>
  </si>
  <si>
    <t>Step 6 - Maximum contribution amount</t>
  </si>
  <si>
    <r>
      <t xml:space="preserve">Did the consumer cease receiving home care from another r home care service within the last 70 days?   (Enter </t>
    </r>
    <r>
      <rPr>
        <b/>
        <sz val="11"/>
        <color theme="1"/>
        <rFont val="Calibri"/>
        <family val="2"/>
        <scheme val="minor"/>
      </rPr>
      <t>y</t>
    </r>
    <r>
      <rPr>
        <sz val="11"/>
        <color theme="1"/>
        <rFont val="Calibri"/>
        <family val="2"/>
        <scheme val="minor"/>
      </rPr>
      <t xml:space="preserve"> for yes or </t>
    </r>
    <r>
      <rPr>
        <b/>
        <sz val="11"/>
        <color theme="1"/>
        <rFont val="Calibri"/>
        <family val="2"/>
        <scheme val="minor"/>
      </rPr>
      <t>n</t>
    </r>
    <r>
      <rPr>
        <sz val="11"/>
        <color theme="1"/>
        <rFont val="Calibri"/>
        <family val="2"/>
        <scheme val="minor"/>
      </rPr>
      <t xml:space="preserve"> for no)</t>
    </r>
  </si>
  <si>
    <t>Step 7 - The amount of home care subsidy for the payment period</t>
  </si>
  <si>
    <t>Amount of home care subsidy (paid to the provider)</t>
  </si>
  <si>
    <t>This field displays the lesser of the shortfall amount and the maximum contribution amount. It is the amount paid by Services Australia to the provider</t>
  </si>
  <si>
    <t>Below are the flow on effects of applying the subsidy estimator</t>
  </si>
  <si>
    <t>Amount of credit to Home Care Account balance</t>
  </si>
  <si>
    <t>Amount of credit to account balance</t>
  </si>
  <si>
    <t>Amount of debit from Home Care Account balance</t>
  </si>
  <si>
    <t>Amount of debit from account balance</t>
  </si>
  <si>
    <t>Amount to be deducted from any provider held amount</t>
  </si>
  <si>
    <t>Amount deducted from provider held amount</t>
  </si>
  <si>
    <t>New Services Australia Home Care Account balance</t>
  </si>
  <si>
    <t>New provider held amount balance</t>
  </si>
  <si>
    <t>This field displays any unspent subsidy credit amount to be added to the consumer's home care account balance with Services Australia</t>
  </si>
  <si>
    <t>This field displays any subsidy debit amount to be deducted from the consumer's home care account balance with Services Australia</t>
  </si>
  <si>
    <t>This field displays the balance of the consumer's Services Australia held home care account after the end of the payment period</t>
  </si>
  <si>
    <t>This field displays the balance of any provider held unspent subsidy amount (if the provider opted in) after the end of the payment period</t>
  </si>
  <si>
    <t>Provider held amount before the start of the payment period</t>
  </si>
  <si>
    <t>Shortfall amount</t>
  </si>
  <si>
    <t>Enter in this field y (for yes) if the consumer ceased receiving home care from another home care service within the last 70 days (or enter n for no if they did not). This is because the balance (if any) of the home care account for the consumer that is held by Services Australia is not available to be drawn on by the gaining home care service until 70 days after the date the consumer ceased receiving home care from the losing service (also known as the  cessation date)</t>
  </si>
  <si>
    <t>Maximum Contribution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</si>
</sst>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b/>
      <sz val="12"/>
      <color theme="1"/>
      <name val="Calibri"/>
      <family val="2"/>
      <scheme val="minor"/>
    </font>
    <font>
      <b/>
      <sz val="11"/>
      <color rgb="FFFF0000"/>
      <name val="Calibri"/>
      <family val="2"/>
      <scheme val="minor"/>
    </font>
    <font>
      <sz val="14"/>
      <color theme="1"/>
      <name val="Calibri"/>
      <family val="2"/>
      <scheme val="minor"/>
    </font>
    <font>
      <b/>
      <sz val="16"/>
      <color theme="1"/>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1" xfId="0" applyFont="1" applyBorder="1" applyAlignment="1">
      <alignment horizontal="center"/>
    </xf>
    <xf numFmtId="0" fontId="0" fillId="0" borderId="0" xfId="0"/>
    <xf numFmtId="0" fontId="1" fillId="0" borderId="1" xfId="0" applyFont="1" applyBorder="1" applyAlignment="1">
      <alignment wrapText="1"/>
    </xf>
    <xf numFmtId="0" fontId="0" fillId="0" borderId="1" xfId="0" applyBorder="1" applyAlignment="1">
      <alignment wrapText="1"/>
    </xf>
    <xf numFmtId="0" fontId="0" fillId="0" borderId="1" xfId="0" applyFont="1" applyFill="1" applyBorder="1" applyAlignment="1">
      <alignment horizontal="center"/>
    </xf>
    <xf numFmtId="0" fontId="3" fillId="0" borderId="1" xfId="0" applyFont="1" applyBorder="1" applyAlignment="1">
      <alignment horizontal="center"/>
    </xf>
    <xf numFmtId="0" fontId="0" fillId="0" borderId="1" xfId="0" applyFont="1" applyBorder="1" applyAlignment="1">
      <alignment wrapText="1"/>
    </xf>
    <xf numFmtId="0" fontId="0"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horizontal="center"/>
    </xf>
    <xf numFmtId="0" fontId="0" fillId="0" borderId="1" xfId="0" applyBorder="1" applyAlignment="1">
      <alignment horizontal="center"/>
    </xf>
    <xf numFmtId="0" fontId="6" fillId="0" borderId="2" xfId="0" applyFont="1" applyBorder="1" applyAlignment="1">
      <alignment vertical="center" wrapText="1"/>
    </xf>
    <xf numFmtId="0" fontId="0" fillId="0" borderId="0" xfId="0" applyFill="1"/>
    <xf numFmtId="0" fontId="0" fillId="0" borderId="0" xfId="0" applyFont="1" applyBorder="1" applyAlignment="1">
      <alignment wrapText="1"/>
    </xf>
    <xf numFmtId="0" fontId="0" fillId="0" borderId="0" xfId="0" applyAlignment="1">
      <alignment wrapText="1"/>
    </xf>
    <xf numFmtId="0" fontId="3" fillId="0" borderId="1" xfId="0" applyFont="1" applyBorder="1" applyAlignment="1">
      <alignment wrapText="1"/>
    </xf>
    <xf numFmtId="0" fontId="1" fillId="0" borderId="0" xfId="0" applyFont="1" applyBorder="1" applyAlignment="1">
      <alignment wrapText="1"/>
    </xf>
    <xf numFmtId="0" fontId="0" fillId="0" borderId="0" xfId="0" applyFill="1" applyAlignment="1">
      <alignment wrapText="1"/>
    </xf>
    <xf numFmtId="0" fontId="2" fillId="0" borderId="0" xfId="0" applyFont="1" applyAlignment="1">
      <alignment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4" fillId="5" borderId="1" xfId="0" applyFont="1" applyFill="1" applyBorder="1" applyAlignment="1">
      <alignment horizontal="center" vertical="center"/>
    </xf>
    <xf numFmtId="164" fontId="0" fillId="0" borderId="3" xfId="0" applyNumberFormat="1" applyFont="1" applyBorder="1" applyAlignment="1" applyProtection="1">
      <alignment horizontal="center"/>
      <protection locked="0"/>
    </xf>
    <xf numFmtId="3" fontId="0" fillId="0" borderId="3" xfId="0" applyNumberFormat="1" applyFont="1" applyBorder="1" applyAlignment="1" applyProtection="1">
      <alignment horizontal="center"/>
      <protection locked="0"/>
    </xf>
    <xf numFmtId="164" fontId="0" fillId="0" borderId="3" xfId="0" applyNumberFormat="1" applyBorder="1" applyAlignment="1" applyProtection="1">
      <alignment horizontal="center"/>
      <protection locked="0"/>
    </xf>
    <xf numFmtId="164" fontId="1" fillId="3" borderId="3" xfId="0" applyNumberFormat="1" applyFont="1" applyFill="1" applyBorder="1" applyAlignment="1" applyProtection="1">
      <alignment horizontal="center"/>
    </xf>
    <xf numFmtId="164" fontId="3" fillId="0" borderId="3" xfId="0" applyNumberFormat="1" applyFont="1" applyBorder="1" applyAlignment="1" applyProtection="1">
      <alignment horizontal="center"/>
      <protection locked="0"/>
    </xf>
    <xf numFmtId="164" fontId="1" fillId="3" borderId="3" xfId="0" applyNumberFormat="1" applyFont="1" applyFill="1" applyBorder="1" applyAlignment="1">
      <alignment horizontal="center"/>
    </xf>
    <xf numFmtId="164" fontId="0" fillId="0" borderId="3" xfId="0" applyNumberFormat="1" applyFont="1" applyFill="1" applyBorder="1" applyAlignment="1" applyProtection="1">
      <alignment horizontal="center"/>
      <protection locked="0"/>
    </xf>
    <xf numFmtId="164" fontId="0" fillId="0" borderId="3" xfId="0" applyNumberFormat="1" applyFont="1" applyFill="1" applyBorder="1" applyAlignment="1">
      <alignment horizontal="center"/>
    </xf>
    <xf numFmtId="164" fontId="1" fillId="3" borderId="3" xfId="0" applyNumberFormat="1" applyFont="1" applyFill="1" applyBorder="1" applyAlignment="1">
      <alignment horizontal="center" vertical="center"/>
    </xf>
    <xf numFmtId="0" fontId="0" fillId="0" borderId="3" xfId="0" applyFont="1" applyBorder="1" applyAlignment="1" applyProtection="1">
      <alignment horizontal="center" vertical="center"/>
      <protection locked="0"/>
    </xf>
    <xf numFmtId="0" fontId="7" fillId="5"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50"/>
  <sheetViews>
    <sheetView tabSelected="1" zoomScaleNormal="100" workbookViewId="0">
      <selection activeCell="A50" sqref="A50:XFD1048576"/>
    </sheetView>
  </sheetViews>
  <sheetFormatPr defaultColWidth="0" defaultRowHeight="15" zeroHeight="1" x14ac:dyDescent="0.25"/>
  <cols>
    <col min="1" max="1" width="88" customWidth="1"/>
    <col min="2" max="2" width="26.140625" customWidth="1"/>
    <col min="3" max="3" width="136" style="16" customWidth="1"/>
    <col min="4" max="16384" width="9.140625" hidden="1"/>
  </cols>
  <sheetData>
    <row r="1" spans="1:3" ht="21" x14ac:dyDescent="0.25">
      <c r="A1" s="35" t="s">
        <v>9</v>
      </c>
      <c r="B1" s="20" t="s">
        <v>12</v>
      </c>
    </row>
    <row r="2" spans="1:3" ht="15" customHeight="1" x14ac:dyDescent="0.25">
      <c r="A2" s="21" t="s">
        <v>81</v>
      </c>
      <c r="B2" s="13"/>
      <c r="C2" s="13"/>
    </row>
    <row r="3" spans="1:3" ht="15" customHeight="1" x14ac:dyDescent="0.25">
      <c r="A3" s="1" t="s">
        <v>10</v>
      </c>
      <c r="B3" s="25">
        <v>0</v>
      </c>
      <c r="C3" s="7" t="s">
        <v>7</v>
      </c>
    </row>
    <row r="4" spans="1:3" s="2" customFormat="1" ht="15" customHeight="1" x14ac:dyDescent="0.25">
      <c r="A4" s="21" t="s">
        <v>11</v>
      </c>
      <c r="B4" s="15"/>
      <c r="C4" s="15"/>
    </row>
    <row r="5" spans="1:3" s="2" customFormat="1" ht="15" customHeight="1" x14ac:dyDescent="0.25">
      <c r="A5" s="12" t="s">
        <v>13</v>
      </c>
      <c r="B5" s="25">
        <v>0</v>
      </c>
      <c r="C5" s="4" t="s">
        <v>24</v>
      </c>
    </row>
    <row r="6" spans="1:3" s="2" customFormat="1" ht="15" customHeight="1" x14ac:dyDescent="0.25">
      <c r="A6" s="1" t="s">
        <v>14</v>
      </c>
      <c r="B6" s="26">
        <v>30</v>
      </c>
      <c r="C6" s="4" t="s">
        <v>18</v>
      </c>
    </row>
    <row r="7" spans="1:3" ht="15" customHeight="1" x14ac:dyDescent="0.25">
      <c r="A7" s="24" t="s">
        <v>15</v>
      </c>
      <c r="B7" s="16"/>
    </row>
    <row r="8" spans="1:3" ht="15" customHeight="1" x14ac:dyDescent="0.25">
      <c r="A8" s="22" t="s">
        <v>16</v>
      </c>
      <c r="B8" s="16"/>
    </row>
    <row r="9" spans="1:3" ht="15" customHeight="1" x14ac:dyDescent="0.25">
      <c r="A9" s="12" t="s">
        <v>17</v>
      </c>
      <c r="B9" s="27">
        <v>43.5</v>
      </c>
      <c r="C9" s="4" t="s">
        <v>19</v>
      </c>
    </row>
    <row r="10" spans="1:3" s="2" customFormat="1" ht="15" customHeight="1" x14ac:dyDescent="0.25">
      <c r="A10" s="12" t="s">
        <v>20</v>
      </c>
      <c r="B10" s="27">
        <v>5</v>
      </c>
      <c r="C10" s="4" t="s">
        <v>21</v>
      </c>
    </row>
    <row r="11" spans="1:3" s="2" customFormat="1" ht="15" customHeight="1" x14ac:dyDescent="0.25">
      <c r="A11" s="12" t="s">
        <v>22</v>
      </c>
      <c r="B11" s="27">
        <v>21.55</v>
      </c>
      <c r="C11" s="4" t="s">
        <v>23</v>
      </c>
    </row>
    <row r="12" spans="1:3" s="2" customFormat="1" ht="15" customHeight="1" x14ac:dyDescent="0.25">
      <c r="A12" s="12" t="s">
        <v>25</v>
      </c>
      <c r="B12" s="27">
        <v>12.11</v>
      </c>
      <c r="C12" s="4" t="s">
        <v>35</v>
      </c>
    </row>
    <row r="13" spans="1:3" ht="15" customHeight="1" x14ac:dyDescent="0.25">
      <c r="A13" s="12" t="s">
        <v>26</v>
      </c>
      <c r="B13" s="27">
        <v>2.42</v>
      </c>
      <c r="C13" s="4" t="s">
        <v>36</v>
      </c>
    </row>
    <row r="14" spans="1:3" s="2" customFormat="1" ht="15" customHeight="1" x14ac:dyDescent="0.25">
      <c r="A14" s="11" t="s">
        <v>27</v>
      </c>
      <c r="B14" s="28">
        <f>B9+B10+B11+B12+B13</f>
        <v>84.58</v>
      </c>
      <c r="C14" s="3" t="s">
        <v>4</v>
      </c>
    </row>
    <row r="15" spans="1:3" ht="15" customHeight="1" x14ac:dyDescent="0.25">
      <c r="A15" s="6" t="s">
        <v>28</v>
      </c>
      <c r="B15" s="29">
        <v>2</v>
      </c>
      <c r="C15" s="17" t="s">
        <v>29</v>
      </c>
    </row>
    <row r="16" spans="1:3" s="2" customFormat="1" ht="15" customHeight="1" x14ac:dyDescent="0.25">
      <c r="A16" s="11" t="s">
        <v>30</v>
      </c>
      <c r="B16" s="28">
        <f>IF((B14-B15&gt;0),(B14-B15),(0))</f>
        <v>82.58</v>
      </c>
      <c r="C16" s="3" t="s">
        <v>5</v>
      </c>
    </row>
    <row r="17" spans="1:3" s="2" customFormat="1" ht="15" customHeight="1" x14ac:dyDescent="0.25">
      <c r="A17" s="12" t="s">
        <v>31</v>
      </c>
      <c r="B17" s="27">
        <v>0</v>
      </c>
      <c r="C17" s="4" t="s">
        <v>37</v>
      </c>
    </row>
    <row r="18" spans="1:3" s="2" customFormat="1" ht="15" customHeight="1" x14ac:dyDescent="0.25">
      <c r="A18" s="12" t="s">
        <v>32</v>
      </c>
      <c r="B18" s="27">
        <v>2.42</v>
      </c>
      <c r="C18" s="4" t="s">
        <v>38</v>
      </c>
    </row>
    <row r="19" spans="1:3" ht="15" customHeight="1" x14ac:dyDescent="0.25">
      <c r="A19" s="11" t="s">
        <v>33</v>
      </c>
      <c r="B19" s="28">
        <f>B16+B17+B18</f>
        <v>85</v>
      </c>
      <c r="C19" s="3" t="s">
        <v>39</v>
      </c>
    </row>
    <row r="20" spans="1:3" ht="15" customHeight="1" x14ac:dyDescent="0.25">
      <c r="A20" s="11" t="s">
        <v>34</v>
      </c>
      <c r="B20" s="30">
        <f>B19*B6</f>
        <v>2550</v>
      </c>
      <c r="C20" s="3" t="s">
        <v>40</v>
      </c>
    </row>
    <row r="21" spans="1:3" s="2" customFormat="1" ht="15" customHeight="1" x14ac:dyDescent="0.25">
      <c r="A21" s="23" t="s">
        <v>41</v>
      </c>
      <c r="B21" s="16"/>
      <c r="C21" s="18"/>
    </row>
    <row r="22" spans="1:3" s="2" customFormat="1" ht="15" customHeight="1" x14ac:dyDescent="0.25">
      <c r="A22" s="5" t="s">
        <v>42</v>
      </c>
      <c r="B22" s="31">
        <v>10.28</v>
      </c>
      <c r="C22" s="4" t="s">
        <v>43</v>
      </c>
    </row>
    <row r="23" spans="1:3" s="2" customFormat="1" ht="15" customHeight="1" x14ac:dyDescent="0.25">
      <c r="A23" s="5" t="s">
        <v>45</v>
      </c>
      <c r="B23" s="28">
        <f>B22*B6</f>
        <v>308.39999999999998</v>
      </c>
      <c r="C23" s="3" t="s">
        <v>44</v>
      </c>
    </row>
    <row r="24" spans="1:3" s="2" customFormat="1" ht="15" customHeight="1" x14ac:dyDescent="0.25">
      <c r="A24" s="23" t="s">
        <v>46</v>
      </c>
      <c r="B24" s="16"/>
      <c r="C24" s="18"/>
    </row>
    <row r="25" spans="1:3" s="2" customFormat="1" ht="15" customHeight="1" x14ac:dyDescent="0.25">
      <c r="A25" s="1" t="s">
        <v>47</v>
      </c>
      <c r="B25" s="32">
        <v>2600</v>
      </c>
      <c r="C25" s="7" t="s">
        <v>50</v>
      </c>
    </row>
    <row r="26" spans="1:3" s="2" customFormat="1" ht="15" customHeight="1" x14ac:dyDescent="0.25">
      <c r="A26" s="1" t="s">
        <v>48</v>
      </c>
      <c r="B26" s="30">
        <f>B23</f>
        <v>308.39999999999998</v>
      </c>
      <c r="C26" s="3" t="s">
        <v>49</v>
      </c>
    </row>
    <row r="27" spans="1:3" s="2" customFormat="1" ht="15" customHeight="1" x14ac:dyDescent="0.25">
      <c r="A27" s="11" t="s">
        <v>52</v>
      </c>
      <c r="B27" s="30">
        <f>IF((B25-B26&gt;0),(B25-B26),(0))</f>
        <v>2291.6</v>
      </c>
      <c r="C27" s="3" t="s">
        <v>51</v>
      </c>
    </row>
    <row r="28" spans="1:3" ht="15" customHeight="1" x14ac:dyDescent="0.25">
      <c r="A28" s="23" t="s">
        <v>53</v>
      </c>
      <c r="B28" s="16"/>
    </row>
    <row r="29" spans="1:3" ht="15" customHeight="1" x14ac:dyDescent="0.25">
      <c r="A29" s="12" t="s">
        <v>54</v>
      </c>
      <c r="B29" s="33">
        <f>B27</f>
        <v>2291.6</v>
      </c>
      <c r="C29" s="3" t="s">
        <v>1</v>
      </c>
    </row>
    <row r="30" spans="1:3" ht="15" customHeight="1" x14ac:dyDescent="0.25">
      <c r="A30" s="1" t="s">
        <v>55</v>
      </c>
      <c r="B30" s="30">
        <f>B3</f>
        <v>0</v>
      </c>
      <c r="C30" s="3" t="s">
        <v>2</v>
      </c>
    </row>
    <row r="31" spans="1:3" ht="15" customHeight="1" x14ac:dyDescent="0.25">
      <c r="A31" s="12" t="s">
        <v>58</v>
      </c>
      <c r="B31" s="30">
        <f>IF((B29-B30&gt;0),(B29-B30),(0))</f>
        <v>2291.6</v>
      </c>
      <c r="C31" s="3" t="s">
        <v>56</v>
      </c>
    </row>
    <row r="32" spans="1:3" ht="15" customHeight="1" x14ac:dyDescent="0.25">
      <c r="A32" s="12" t="s">
        <v>59</v>
      </c>
      <c r="B32" s="30">
        <f>B15*B6</f>
        <v>60</v>
      </c>
      <c r="C32" s="3" t="s">
        <v>6</v>
      </c>
    </row>
    <row r="33" spans="1:3" ht="15" customHeight="1" x14ac:dyDescent="0.25">
      <c r="A33" s="11" t="s">
        <v>82</v>
      </c>
      <c r="B33" s="30">
        <f>IF((B31-B32&gt;0),(B31-B32),(0))</f>
        <v>2231.6</v>
      </c>
      <c r="C33" s="3" t="s">
        <v>57</v>
      </c>
    </row>
    <row r="34" spans="1:3" ht="15" customHeight="1" x14ac:dyDescent="0.25">
      <c r="A34" s="23" t="s">
        <v>60</v>
      </c>
      <c r="B34" s="16"/>
      <c r="C34" s="18"/>
    </row>
    <row r="35" spans="1:3" ht="15" customHeight="1" x14ac:dyDescent="0.25">
      <c r="A35" s="12" t="s">
        <v>61</v>
      </c>
      <c r="B35" s="30">
        <f>B5</f>
        <v>0</v>
      </c>
      <c r="C35" s="3" t="s">
        <v>62</v>
      </c>
    </row>
    <row r="36" spans="1:3" ht="15" customHeight="1" x14ac:dyDescent="0.25">
      <c r="A36" s="23" t="s">
        <v>63</v>
      </c>
      <c r="B36" s="16"/>
    </row>
    <row r="37" spans="1:3" s="2" customFormat="1" ht="60" customHeight="1" x14ac:dyDescent="0.25">
      <c r="A37" s="8" t="s">
        <v>64</v>
      </c>
      <c r="B37" s="34" t="s">
        <v>0</v>
      </c>
      <c r="C37" s="4" t="s">
        <v>83</v>
      </c>
    </row>
    <row r="38" spans="1:3" s="2" customFormat="1" ht="30" customHeight="1" x14ac:dyDescent="0.25">
      <c r="A38" s="10" t="s">
        <v>84</v>
      </c>
      <c r="B38" s="33">
        <f>IF((B37="y"),(B20),(B20+B35))</f>
        <v>2550</v>
      </c>
      <c r="C38" s="3" t="s">
        <v>8</v>
      </c>
    </row>
    <row r="39" spans="1:3" ht="15" customHeight="1" x14ac:dyDescent="0.25">
      <c r="A39" s="23" t="s">
        <v>65</v>
      </c>
      <c r="B39" s="16"/>
    </row>
    <row r="40" spans="1:3" ht="15" customHeight="1" x14ac:dyDescent="0.25">
      <c r="A40" s="12" t="s">
        <v>66</v>
      </c>
      <c r="B40" s="30">
        <f>IF((B38&lt;B33),(B38),(B33))</f>
        <v>2231.6</v>
      </c>
      <c r="C40" s="3" t="s">
        <v>67</v>
      </c>
    </row>
    <row r="41" spans="1:3" s="2" customFormat="1" ht="15.75" customHeight="1" x14ac:dyDescent="0.25">
      <c r="A41" s="24" t="s">
        <v>68</v>
      </c>
      <c r="B41" s="16"/>
      <c r="C41" s="18"/>
    </row>
    <row r="42" spans="1:3" ht="15" customHeight="1" x14ac:dyDescent="0.25">
      <c r="A42" s="10" t="s">
        <v>69</v>
      </c>
      <c r="B42" s="16"/>
    </row>
    <row r="43" spans="1:3" ht="15" customHeight="1" x14ac:dyDescent="0.25">
      <c r="A43" s="12" t="s">
        <v>70</v>
      </c>
      <c r="B43" s="30">
        <f>IF((B20&gt;B40),(B20-B40),(0))</f>
        <v>318.40000000000009</v>
      </c>
      <c r="C43" s="3" t="s">
        <v>77</v>
      </c>
    </row>
    <row r="44" spans="1:3" ht="15" customHeight="1" x14ac:dyDescent="0.25">
      <c r="A44" s="10" t="s">
        <v>71</v>
      </c>
      <c r="B44" s="16"/>
    </row>
    <row r="45" spans="1:3" ht="15" customHeight="1" x14ac:dyDescent="0.25">
      <c r="A45" s="12" t="s">
        <v>72</v>
      </c>
      <c r="B45" s="30">
        <f>IF((B20&lt;B40),(B40-B20),(0))</f>
        <v>0</v>
      </c>
      <c r="C45" s="3" t="s">
        <v>78</v>
      </c>
    </row>
    <row r="46" spans="1:3" ht="15" customHeight="1" x14ac:dyDescent="0.25">
      <c r="A46" s="9" t="s">
        <v>73</v>
      </c>
      <c r="B46" s="16"/>
    </row>
    <row r="47" spans="1:3" ht="15" customHeight="1" x14ac:dyDescent="0.25">
      <c r="A47" s="12" t="s">
        <v>74</v>
      </c>
      <c r="B47" s="30">
        <f>IF((B29&gt;B30),(B30),(B29))</f>
        <v>0</v>
      </c>
      <c r="C47" s="3" t="s">
        <v>3</v>
      </c>
    </row>
    <row r="48" spans="1:3" ht="15" customHeight="1" x14ac:dyDescent="0.25">
      <c r="A48" s="11" t="s">
        <v>75</v>
      </c>
      <c r="B48" s="30">
        <f>IF((B45&gt;0),(B5-B45),(B5+B43))</f>
        <v>318.40000000000009</v>
      </c>
      <c r="C48" s="3" t="s">
        <v>79</v>
      </c>
    </row>
    <row r="49" spans="1:3" ht="15" customHeight="1" x14ac:dyDescent="0.25">
      <c r="A49" s="11" t="s">
        <v>76</v>
      </c>
      <c r="B49" s="30">
        <f>IF((B3-B47&gt;0),(B3-B47),0)</f>
        <v>0</v>
      </c>
      <c r="C49" s="3" t="s">
        <v>80</v>
      </c>
    </row>
    <row r="50" spans="1:3" s="14" customFormat="1" ht="15" hidden="1" customHeight="1" x14ac:dyDescent="0.25">
      <c r="C50" s="19"/>
    </row>
  </sheetData>
  <sheetProtection selectLockedCells="1"/>
  <pageMargins left="0.7" right="0.7" top="0.75" bottom="0.75" header="0.3" footer="0.3"/>
  <pageSetup paperSize="8" scale="82" orientation="landscape" r:id="rId1"/>
  <ignoredErrors>
    <ignoredError sqref="B3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Home Care Subsidy Estimator</vt:lpstr>
      <vt:lpstr>'Home Care Subsidy Estimator'!Print_Area</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Thompson, Peter</dc:creator>
  <cp:lastModifiedBy>PARKS, Heather</cp:lastModifiedBy>
  <cp:lastPrinted>2021-07-09T04:54:11Z</cp:lastPrinted>
  <dcterms:created xsi:type="dcterms:W3CDTF">2020-11-24T04:53:34Z</dcterms:created>
  <dcterms:modified xsi:type="dcterms:W3CDTF">2021-09-27T01:09:21Z</dcterms:modified>
</cp:coreProperties>
</file>