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healthgov-my.sharepoint.com/personal/jacqui_newberry_health_gov_au/Documents/Desktop/Publishing docs/"/>
    </mc:Choice>
  </mc:AlternateContent>
  <xr:revisionPtr revIDLastSave="1584" documentId="8_{746528EF-DCA5-48F0-ACFF-957C66036FFE}" xr6:coauthVersionLast="47" xr6:coauthVersionMax="47" xr10:uidLastSave="{7894D12D-D4FA-4F1B-A0AE-EDC8994626CB}"/>
  <workbookProtection workbookAlgorithmName="SHA-256" workbookHashValue="rYD3Q74WSuXosLKcVYSAWhaq2ASgOLnNTyOPzqmnO50=" workbookSaltValue="/USuz4R4WcdfvHjekDx6+w==" workbookSpinCount="100000" lockStructure="1"/>
  <bookViews>
    <workbookView xWindow="34080" yWindow="-120" windowWidth="23640" windowHeight="15720" xr2:uid="{00000000-000D-0000-FFFF-FFFF00000000}"/>
  </bookViews>
  <sheets>
    <sheet name="Instructions" sheetId="12" r:id="rId1"/>
    <sheet name="Single MPS Reporting Template" sheetId="7" r:id="rId2"/>
    <sheet name="Service List" sheetId="3" state="veryHidden" r:id="rId3"/>
    <sheet name="Service ID" sheetId="5" state="veryHidden" r:id="rId4"/>
    <sheet name="Validation Lists" sheetId="8" state="veryHidden" r:id="rId5"/>
  </sheets>
  <definedNames>
    <definedName name="_xlnm._FilterDatabase" localSheetId="1" hidden="1">'Single MPS Reporting Template'!$B$4:$G$14</definedName>
    <definedName name="MSPProv_01">'Service List'!$J$2:$J$2</definedName>
    <definedName name="MSPProv_02">'Service List'!$K$2:$K$10</definedName>
    <definedName name="MSPProv_03">'Service List'!$L$2:$L$2</definedName>
    <definedName name="MSPProv_04">'Service List'!$M$2:$M$12</definedName>
    <definedName name="MSPProv_05">'Service List'!$N$2:$N$8</definedName>
    <definedName name="MSPProv_06">'Service List'!$O$2:$O$3</definedName>
    <definedName name="MSPProv_07">'Service List'!$P$2:$P$8</definedName>
    <definedName name="MSPProv_08">'Service List'!$Q$2:$Q$2</definedName>
    <definedName name="MSPSvc_01">'Service List'!$R$2:$R$4</definedName>
    <definedName name="MSPSvc_02">'Service List'!$S$2:$S$2</definedName>
    <definedName name="MSPSvc_03">'Service List'!$T$2:$T$3</definedName>
    <definedName name="MSPSvc_04">'Service List'!$U$2:$U$8</definedName>
    <definedName name="MSPSvc_05">'Service List'!$V$2:$V$4</definedName>
    <definedName name="MSPSvc_06">'Service List'!$W$2:$W$2</definedName>
    <definedName name="MSPSvc_07">'Service List'!$X$2:$X$2</definedName>
    <definedName name="MSPSvc_08">'Service List'!$Y$2:$Y$5</definedName>
    <definedName name="MSPSvc_09">'Service List'!$Z$2:$Z$9</definedName>
    <definedName name="MSPSvc_10">'Service List'!$AA$2:$AA$3</definedName>
    <definedName name="MSPSvc_11">'Service List'!$AB$2:$AB$3</definedName>
    <definedName name="MSPSvc_12">'Service List'!$AC$2:$AC$2</definedName>
    <definedName name="MSPSvc_13">'Service List'!$AD$2:$AD$13</definedName>
    <definedName name="MSPSvc_14">'Service List'!$AE$2:$AE$2</definedName>
    <definedName name="MSPSvc_15">'Service List'!$AF$2:$AF$3</definedName>
    <definedName name="MSPSvc_16">'Service List'!$AG$2:$AG$3</definedName>
    <definedName name="MSPSvc_17">'Service List'!$AH$2:$AH$3</definedName>
    <definedName name="MSPSvc_18">'Service List'!$AI$2:$AI$2</definedName>
    <definedName name="MSPSvc_19">'Service List'!$AJ$2:$AJ$4</definedName>
    <definedName name="MSPSvc_20">'Service List'!$AK$2:$AK$19</definedName>
    <definedName name="MSPSvc_21">'Service List'!$AL$2:$AL$2</definedName>
    <definedName name="MSPSvc_22">'Service List'!$AM$2:$AM$2</definedName>
    <definedName name="MSPSvc_23">'Service List'!$AN$2:$AN$3</definedName>
    <definedName name="MSPSvc_24">'Service List'!$AO$2:$AO$5</definedName>
    <definedName name="MSPSvc_25">'Service List'!$AP$2:$AP$3</definedName>
    <definedName name="MSPSvc_26">'Service List'!$AQ$2:$AQ$2</definedName>
    <definedName name="MSPSvc_27">'Service List'!$AR$2:$AR$7</definedName>
    <definedName name="MSPSvc_28">'Service List'!$AS$2:$AS$3</definedName>
    <definedName name="MSPSvc_29">'Service List'!$AT$2:$AT$9</definedName>
    <definedName name="MSPSvc_30">'Service List'!$AU$2:$AU$4</definedName>
    <definedName name="MSPSvc_31">'Service List'!$AV$2:$AV$3</definedName>
    <definedName name="MSPSvc_32">'Service List'!$AW$2:$AW$2</definedName>
    <definedName name="MSPSvc_33">'Service List'!$AX$2:$AX$3</definedName>
    <definedName name="MSPSvc_34">'Service List'!$AY$2:$AY$3</definedName>
    <definedName name="MSPSvc_35">'Service List'!$AZ$2:$AZ$39</definedName>
    <definedName name="MSPSvc_36">'Service List'!$BA$2:$BA$26</definedName>
    <definedName name="MSPSvc_37">'Service List'!$BB$2:$BB$5</definedName>
    <definedName name="MSPSvc_38">'Service List'!$BC$2:$BC$5</definedName>
    <definedName name="MSPSvc_39">'Service List'!$BI$2:$BI$4</definedName>
    <definedName name="_xlnm.Print_Area" localSheetId="1">'Single MPS Reporting Template'!$B$2:$G$72</definedName>
    <definedName name="Q3b_Selected_Options">_xlfn.ANCHORARRAY('Service List'!$BH$2)</definedName>
    <definedName name="ReportProviderOptions">_xlfn.ANCHORARRAY('Service List'!$H$2)</definedName>
    <definedName name="ReportServiceOptions">_xlfn.ANCHORARRAY('Service List'!$I$2)</definedName>
    <definedName name="ReportStateOptions">_xlfn.ANCHORARRAY('Service List'!$G$2)</definedName>
    <definedName name="ValidationProviderOptions">_xlfn.ANCHORARRAY('Validation Lists'!$B$2)</definedName>
    <definedName name="ValidationQ3bOptions">_xlfn.ANCHORARRAY('Validation Lists'!$D$2)</definedName>
    <definedName name="ValidationServiceOptions">_xlfn.ANCHORARRAY('Validation Lists'!$C$2)</definedName>
    <definedName name="ValidationStateOptions">_xlfn.ANCHORARRAY('Validation Lists'!$A$2)</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8" i="7" l="1"/>
  <c r="E59" i="7"/>
  <c r="E60" i="7"/>
  <c r="E61" i="7"/>
  <c r="E62" i="7"/>
  <c r="E63" i="7"/>
  <c r="E64" i="7"/>
  <c r="E65" i="7"/>
  <c r="E66" i="7"/>
  <c r="E67" i="7"/>
  <c r="E68" i="7"/>
  <c r="E69" i="7"/>
  <c r="E70" i="7"/>
  <c r="E71" i="7"/>
  <c r="BH2" i="3" l="1" a="1"/>
  <c r="BH2" i="3" s="1"/>
  <c r="I2" i="3" a="1"/>
  <c r="I2" i="3" s="1"/>
  <c r="H2" i="3" a="1"/>
  <c r="H2" i="3" s="1"/>
  <c r="D2" i="8" a="1"/>
  <c r="D2" i="8" s="1"/>
  <c r="C2" i="8" a="1"/>
  <c r="C2" i="8" s="1"/>
  <c r="B2" i="8" a="1"/>
  <c r="B2" i="8" s="1"/>
  <c r="A2" i="8" a="1"/>
  <c r="A2" i="8" s="1"/>
  <c r="D185" i="3" l="1" a="1"/>
  <c r="D185" i="3" s="1"/>
  <c r="D184" i="3" a="1"/>
  <c r="D184" i="3" s="1"/>
  <c r="D183" i="3" a="1"/>
  <c r="D183" i="3" s="1"/>
  <c r="D182" i="3" a="1"/>
  <c r="D182" i="3" s="1"/>
  <c r="D181" i="3" a="1"/>
  <c r="D181" i="3" s="1"/>
  <c r="D180" i="3" a="1"/>
  <c r="D180" i="3" s="1"/>
  <c r="D179" i="3" a="1"/>
  <c r="D179" i="3" s="1"/>
  <c r="D178" i="3" a="1"/>
  <c r="D178" i="3" s="1"/>
  <c r="D177" i="3" a="1"/>
  <c r="D177" i="3" s="1"/>
  <c r="D176" i="3" a="1"/>
  <c r="D176" i="3" s="1"/>
  <c r="D175" i="3" a="1"/>
  <c r="D175" i="3" s="1"/>
  <c r="D174" i="3" a="1"/>
  <c r="D174" i="3" s="1"/>
  <c r="D173" i="3" a="1"/>
  <c r="D173" i="3" s="1"/>
  <c r="D172" i="3" a="1"/>
  <c r="D172" i="3" s="1"/>
  <c r="D171" i="3" a="1"/>
  <c r="D171" i="3" s="1"/>
  <c r="D170" i="3" a="1"/>
  <c r="D170" i="3" s="1"/>
  <c r="D169" i="3" a="1"/>
  <c r="D169" i="3" s="1"/>
  <c r="D168" i="3" a="1"/>
  <c r="D168" i="3" s="1"/>
  <c r="D167" i="3" a="1"/>
  <c r="D167" i="3" s="1"/>
  <c r="D166" i="3" a="1"/>
  <c r="D166" i="3" s="1"/>
  <c r="D165" i="3" a="1"/>
  <c r="D165" i="3" s="1"/>
  <c r="D164" i="3" a="1"/>
  <c r="D164" i="3" s="1"/>
  <c r="D163" i="3" a="1"/>
  <c r="D163" i="3" s="1"/>
  <c r="D162" i="3" a="1"/>
  <c r="D162" i="3" s="1"/>
  <c r="D161" i="3" a="1"/>
  <c r="D161" i="3" s="1"/>
  <c r="D160" i="3" a="1"/>
  <c r="D160" i="3" s="1"/>
  <c r="D159" i="3" a="1"/>
  <c r="D159" i="3" s="1"/>
  <c r="D158" i="3" a="1"/>
  <c r="D158" i="3" s="1"/>
  <c r="D157" i="3" a="1"/>
  <c r="D157" i="3" s="1"/>
  <c r="D156" i="3" a="1"/>
  <c r="D156" i="3" s="1"/>
  <c r="D155" i="3" a="1"/>
  <c r="D155" i="3" s="1"/>
  <c r="D154" i="3" a="1"/>
  <c r="D154" i="3" s="1"/>
  <c r="D153" i="3" a="1"/>
  <c r="D153" i="3" s="1"/>
  <c r="D152" i="3" a="1"/>
  <c r="D152" i="3" s="1"/>
  <c r="D151" i="3" a="1"/>
  <c r="D151" i="3" s="1"/>
  <c r="D150" i="3" a="1"/>
  <c r="D150" i="3" s="1"/>
  <c r="D149" i="3" a="1"/>
  <c r="D149" i="3" s="1"/>
  <c r="D148" i="3" a="1"/>
  <c r="D148" i="3" s="1"/>
  <c r="D147" i="3" a="1"/>
  <c r="D147" i="3" s="1"/>
  <c r="D146" i="3" a="1"/>
  <c r="D146" i="3" s="1"/>
  <c r="D145" i="3" a="1"/>
  <c r="D145" i="3" s="1"/>
  <c r="D144" i="3" a="1"/>
  <c r="D144" i="3" s="1"/>
  <c r="D143" i="3" a="1"/>
  <c r="D143" i="3" s="1"/>
  <c r="D142" i="3" a="1"/>
  <c r="D142" i="3" s="1"/>
  <c r="D141" i="3" a="1"/>
  <c r="D141" i="3" s="1"/>
  <c r="D140" i="3" a="1"/>
  <c r="D140" i="3" s="1"/>
  <c r="D139" i="3" a="1"/>
  <c r="D139" i="3" s="1"/>
  <c r="D138" i="3" a="1"/>
  <c r="D138" i="3" s="1"/>
  <c r="D137" i="3" a="1"/>
  <c r="D137" i="3" s="1"/>
  <c r="D136" i="3" a="1"/>
  <c r="D136" i="3" s="1"/>
  <c r="D135" i="3" a="1"/>
  <c r="D135" i="3" s="1"/>
  <c r="D134" i="3" a="1"/>
  <c r="D134" i="3" s="1"/>
  <c r="D133" i="3" a="1"/>
  <c r="D133" i="3" s="1"/>
  <c r="D132" i="3" a="1"/>
  <c r="D132" i="3" s="1"/>
  <c r="D131" i="3" a="1"/>
  <c r="D131" i="3" s="1"/>
  <c r="D130" i="3" a="1"/>
  <c r="D130" i="3" s="1"/>
  <c r="D129" i="3" a="1"/>
  <c r="D129" i="3" s="1"/>
  <c r="D128" i="3" a="1"/>
  <c r="D128" i="3" s="1"/>
  <c r="D127" i="3" a="1"/>
  <c r="D127" i="3" s="1"/>
  <c r="D126" i="3" a="1"/>
  <c r="D126" i="3" s="1"/>
  <c r="D125" i="3" a="1"/>
  <c r="D125" i="3" s="1"/>
  <c r="D124" i="3" a="1"/>
  <c r="D124" i="3" s="1"/>
  <c r="D123" i="3" a="1"/>
  <c r="D123" i="3" s="1"/>
  <c r="D122" i="3" a="1"/>
  <c r="D122" i="3" s="1"/>
  <c r="D121" i="3" a="1"/>
  <c r="D121" i="3" s="1"/>
  <c r="D120" i="3" a="1"/>
  <c r="D120" i="3" s="1"/>
  <c r="D119" i="3" a="1"/>
  <c r="D119" i="3" s="1"/>
  <c r="D118" i="3" a="1"/>
  <c r="D118" i="3" s="1"/>
  <c r="D117" i="3" a="1"/>
  <c r="D117" i="3" s="1"/>
  <c r="D116" i="3" a="1"/>
  <c r="D116" i="3" s="1"/>
  <c r="D115" i="3" a="1"/>
  <c r="D115" i="3" s="1"/>
  <c r="D114" i="3" a="1"/>
  <c r="D114" i="3" s="1"/>
  <c r="D113" i="3" a="1"/>
  <c r="D113" i="3" s="1"/>
  <c r="D112" i="3" a="1"/>
  <c r="D112" i="3" s="1"/>
  <c r="D111" i="3" a="1"/>
  <c r="D111" i="3" s="1"/>
  <c r="D110" i="3" a="1"/>
  <c r="D110" i="3" s="1"/>
  <c r="D109" i="3" a="1"/>
  <c r="D109" i="3" s="1"/>
  <c r="D108" i="3" a="1"/>
  <c r="D108" i="3" s="1"/>
  <c r="D107" i="3" a="1"/>
  <c r="D107" i="3" s="1"/>
  <c r="D106" i="3" a="1"/>
  <c r="D106" i="3" s="1"/>
  <c r="D105" i="3" a="1"/>
  <c r="D105" i="3" s="1"/>
  <c r="D104" i="3" a="1"/>
  <c r="D104" i="3" s="1"/>
  <c r="D103" i="3" a="1"/>
  <c r="D103" i="3" s="1"/>
  <c r="D102" i="3" a="1"/>
  <c r="D102" i="3" s="1"/>
  <c r="D101" i="3" a="1"/>
  <c r="D101" i="3" s="1"/>
  <c r="D100" i="3" a="1"/>
  <c r="D100" i="3" s="1"/>
  <c r="D99" i="3" a="1"/>
  <c r="D99" i="3" s="1"/>
  <c r="D98" i="3" a="1"/>
  <c r="D98" i="3" s="1"/>
  <c r="D97" i="3" a="1"/>
  <c r="D97" i="3" s="1"/>
  <c r="D96" i="3" a="1"/>
  <c r="D96" i="3" s="1"/>
  <c r="D95" i="3" a="1"/>
  <c r="D95" i="3" s="1"/>
  <c r="D94" i="3" a="1"/>
  <c r="D94" i="3" s="1"/>
  <c r="D93" i="3" a="1"/>
  <c r="D93" i="3" s="1"/>
  <c r="D92" i="3" a="1"/>
  <c r="D92" i="3" s="1"/>
  <c r="D91" i="3" a="1"/>
  <c r="D91" i="3" s="1"/>
  <c r="D90" i="3" a="1"/>
  <c r="D90" i="3" s="1"/>
  <c r="D89" i="3" a="1"/>
  <c r="D89" i="3" s="1"/>
  <c r="D88" i="3" a="1"/>
  <c r="D88" i="3" s="1"/>
  <c r="D87" i="3" a="1"/>
  <c r="D87" i="3" s="1"/>
  <c r="D86" i="3" a="1"/>
  <c r="D86" i="3" s="1"/>
  <c r="D85" i="3" a="1"/>
  <c r="D85" i="3" s="1"/>
  <c r="D84" i="3" a="1"/>
  <c r="D84" i="3" s="1"/>
  <c r="D83" i="3" a="1"/>
  <c r="D83" i="3" s="1"/>
  <c r="D82" i="3" a="1"/>
  <c r="D82" i="3" s="1"/>
  <c r="D81" i="3" a="1"/>
  <c r="D81" i="3" s="1"/>
  <c r="D80" i="3" a="1"/>
  <c r="D80" i="3" s="1"/>
  <c r="D79" i="3" a="1"/>
  <c r="D79" i="3" s="1"/>
  <c r="D78" i="3" a="1"/>
  <c r="D78" i="3" s="1"/>
  <c r="D77" i="3" a="1"/>
  <c r="D77" i="3" s="1"/>
  <c r="D76" i="3" a="1"/>
  <c r="D76" i="3" s="1"/>
  <c r="D75" i="3" a="1"/>
  <c r="D75" i="3" s="1"/>
  <c r="D74" i="3" a="1"/>
  <c r="D74" i="3" s="1"/>
  <c r="D73" i="3" a="1"/>
  <c r="D73" i="3" s="1"/>
  <c r="D72" i="3" a="1"/>
  <c r="D72" i="3" s="1"/>
  <c r="D71" i="3" a="1"/>
  <c r="D71" i="3" s="1"/>
  <c r="D70" i="3" a="1"/>
  <c r="D70" i="3" s="1"/>
  <c r="D69" i="3" a="1"/>
  <c r="D69" i="3" s="1"/>
  <c r="D68" i="3" a="1"/>
  <c r="D68" i="3" s="1"/>
  <c r="D67" i="3" a="1"/>
  <c r="D67" i="3" s="1"/>
  <c r="D66" i="3" a="1"/>
  <c r="D66" i="3" s="1"/>
  <c r="D65" i="3" a="1"/>
  <c r="D65" i="3" s="1"/>
  <c r="D64" i="3" a="1"/>
  <c r="D64" i="3" s="1"/>
  <c r="D63" i="3" a="1"/>
  <c r="D63" i="3" s="1"/>
  <c r="D62" i="3" a="1"/>
  <c r="D62" i="3" s="1"/>
  <c r="D61" i="3" a="1"/>
  <c r="D61" i="3" s="1"/>
  <c r="D60" i="3" a="1"/>
  <c r="D60" i="3" s="1"/>
  <c r="D59" i="3" a="1"/>
  <c r="D59" i="3" s="1"/>
  <c r="D58" i="3" a="1"/>
  <c r="D58" i="3" s="1"/>
  <c r="D57" i="3" a="1"/>
  <c r="D57" i="3" s="1"/>
  <c r="D56" i="3" a="1"/>
  <c r="D56" i="3" s="1"/>
  <c r="D55" i="3" a="1"/>
  <c r="D55" i="3" s="1"/>
  <c r="D54" i="3" a="1"/>
  <c r="D54" i="3" s="1"/>
  <c r="D53" i="3" a="1"/>
  <c r="D53" i="3" s="1"/>
  <c r="D52" i="3" a="1"/>
  <c r="D52" i="3" s="1"/>
  <c r="D51" i="3" a="1"/>
  <c r="D51" i="3" s="1"/>
  <c r="D50" i="3" a="1"/>
  <c r="D50" i="3" s="1"/>
  <c r="D49" i="3" a="1"/>
  <c r="D49" i="3" s="1"/>
  <c r="D48" i="3" a="1"/>
  <c r="D48" i="3" s="1"/>
  <c r="D47" i="3" a="1"/>
  <c r="D47" i="3" s="1"/>
  <c r="D46" i="3" a="1"/>
  <c r="D46" i="3" s="1"/>
  <c r="D45" i="3" a="1"/>
  <c r="D45" i="3" s="1"/>
  <c r="D44" i="3" a="1"/>
  <c r="D44" i="3" s="1"/>
  <c r="D43" i="3" a="1"/>
  <c r="D43" i="3" s="1"/>
  <c r="D42" i="3" a="1"/>
  <c r="D42" i="3" s="1"/>
  <c r="D41" i="3" a="1"/>
  <c r="D41" i="3" s="1"/>
  <c r="D40" i="3" a="1"/>
  <c r="D40" i="3" s="1"/>
  <c r="D39" i="3" a="1"/>
  <c r="D39" i="3" s="1"/>
  <c r="D38" i="3" a="1"/>
  <c r="D38" i="3" s="1"/>
  <c r="D37" i="3" a="1"/>
  <c r="D37" i="3" s="1"/>
  <c r="D36" i="3" a="1"/>
  <c r="D36" i="3" s="1"/>
  <c r="D35" i="3" a="1"/>
  <c r="D35" i="3" s="1"/>
  <c r="D34" i="3" a="1"/>
  <c r="D34" i="3" s="1"/>
  <c r="D33" i="3" a="1"/>
  <c r="D33" i="3" s="1"/>
  <c r="D32" i="3" a="1"/>
  <c r="D32" i="3" s="1"/>
  <c r="D31" i="3" a="1"/>
  <c r="D31" i="3" s="1"/>
  <c r="D30" i="3" a="1"/>
  <c r="D30" i="3" s="1"/>
  <c r="D29" i="3" a="1"/>
  <c r="D29" i="3" s="1"/>
  <c r="D28" i="3" a="1"/>
  <c r="D28" i="3" s="1"/>
  <c r="D27" i="3" a="1"/>
  <c r="D27" i="3" s="1"/>
  <c r="D26" i="3" a="1"/>
  <c r="D26" i="3" s="1"/>
  <c r="D25" i="3" a="1"/>
  <c r="D25" i="3" s="1"/>
  <c r="D24" i="3" a="1"/>
  <c r="D24" i="3" s="1"/>
  <c r="D23" i="3" a="1"/>
  <c r="D23" i="3" s="1"/>
  <c r="D22" i="3" a="1"/>
  <c r="D22" i="3" s="1"/>
  <c r="D21" i="3" a="1"/>
  <c r="D21" i="3" s="1"/>
  <c r="D20" i="3" a="1"/>
  <c r="D20" i="3" s="1"/>
  <c r="D19" i="3" a="1"/>
  <c r="D19" i="3" s="1"/>
  <c r="D18" i="3" a="1"/>
  <c r="D18" i="3" s="1"/>
  <c r="D17" i="3" a="1"/>
  <c r="D17" i="3" s="1"/>
  <c r="D16" i="3" a="1"/>
  <c r="D16" i="3" s="1"/>
  <c r="D15" i="3" a="1"/>
  <c r="D15" i="3" s="1"/>
  <c r="D14" i="3" a="1"/>
  <c r="D14" i="3" s="1"/>
  <c r="D13" i="3" a="1"/>
  <c r="D13" i="3" s="1"/>
  <c r="D12" i="3" a="1"/>
  <c r="D12" i="3" s="1"/>
  <c r="D11" i="3" a="1"/>
  <c r="D11" i="3" s="1"/>
  <c r="D10" i="3" a="1"/>
  <c r="D10" i="3" s="1"/>
  <c r="D9" i="3" a="1"/>
  <c r="D9" i="3" s="1"/>
  <c r="D8" i="3" a="1"/>
  <c r="D8" i="3" s="1"/>
  <c r="D7" i="3" a="1"/>
  <c r="D7" i="3" s="1"/>
  <c r="D6" i="3" a="1"/>
  <c r="D6" i="3" s="1"/>
  <c r="D5" i="3" a="1"/>
  <c r="D5" i="3" s="1"/>
  <c r="D4" i="3" a="1"/>
  <c r="D4" i="3" s="1"/>
  <c r="D3" i="3" a="1"/>
  <c r="D3" i="3" s="1"/>
  <c r="D2" i="3" a="1"/>
  <c r="D2" i="3" s="1"/>
  <c r="C8" i="7" l="1" a="1"/>
  <c r="C8" i="7" s="1"/>
  <c r="E57" i="7" s="1"/>
  <c r="G2" i="3" a="1"/>
  <c r="G2" i="3" l="1"/>
  <c r="E56" i="7" s="1" a="1"/>
  <c r="E56" i="7" s="1"/>
  <c r="E72"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<sst xmlns="http://schemas.openxmlformats.org/spreadsheetml/2006/main" count="1778" uniqueCount="618">
  <si>
    <t>Report details</t>
  </si>
  <si>
    <t>Required report</t>
  </si>
  <si>
    <t>Q1</t>
  </si>
  <si>
    <t>During this reporting period, did your MPS meet the applicable total direct care target per resident per day?</t>
  </si>
  <si>
    <t>Select Yes or No</t>
  </si>
  <si>
    <t>Q2</t>
  </si>
  <si>
    <t>During this reporting period, did your MPS meet the applicable RN care target per resident per day?</t>
  </si>
  <si>
    <t>Q3</t>
  </si>
  <si>
    <t>Rosters or staffing allocations</t>
  </si>
  <si>
    <t>Payroll or pay records</t>
  </si>
  <si>
    <t>Timesheets or staff time allocation records</t>
  </si>
  <si>
    <t>Workforce, rostering or clinical systems</t>
  </si>
  <si>
    <t>Aggregated summaries supported by routine records</t>
  </si>
  <si>
    <t>Time-in-motion or structured sampling study</t>
  </si>
  <si>
    <t>Other business-as-usual information</t>
  </si>
  <si>
    <t>Q4</t>
  </si>
  <si>
    <t>Total completion time</t>
  </si>
  <si>
    <t>Q5</t>
  </si>
  <si>
    <t>Completion check</t>
  </si>
  <si>
    <t>Overall status</t>
  </si>
  <si>
    <t>Far West Local Health District</t>
  </si>
  <si>
    <t>Balranald Multi-Purpose Service</t>
  </si>
  <si>
    <t>Q6</t>
  </si>
  <si>
    <t>Calculator Tool time</t>
  </si>
  <si>
    <t>Additional information</t>
  </si>
  <si>
    <t>State</t>
  </si>
  <si>
    <t>Provider</t>
  </si>
  <si>
    <t>Norfolk Island Health and Residential Aged Care Service</t>
  </si>
  <si>
    <t>Norfolk Island Multi-Purpose Service</t>
  </si>
  <si>
    <t>NSW</t>
  </si>
  <si>
    <t>Wilcannia Multi-Purpose Service</t>
  </si>
  <si>
    <t>Hunter New England Local Health District</t>
  </si>
  <si>
    <t>Barraba Multi-Purpose Service</t>
  </si>
  <si>
    <t>Bingara Multi-Purpose Service</t>
  </si>
  <si>
    <t>Boggabri Multi-Purpose Service</t>
  </si>
  <si>
    <t>Denman Multi-Purpose Service</t>
  </si>
  <si>
    <t>Emmaville Multi-Purpose Service</t>
  </si>
  <si>
    <t>Guyra Multi-Purpose Service</t>
  </si>
  <si>
    <t>Manilla Multi-Purpose Service</t>
  </si>
  <si>
    <t>Merriwa Multi-Purpose Service</t>
  </si>
  <si>
    <t>Tingha Multi-Purpose Service</t>
  </si>
  <si>
    <t>Walcha Multi-Purpose Service</t>
  </si>
  <si>
    <t>Warialda Multi-Purpose Service</t>
  </si>
  <si>
    <t>Werris Creek Multi-Purpose Service</t>
  </si>
  <si>
    <t>Mid North Coast Local Health District</t>
  </si>
  <si>
    <t>Dorrigo Multi-Purpose Service</t>
  </si>
  <si>
    <t>Murrumbidgee Local Health District</t>
  </si>
  <si>
    <t>Batlow Multi-Purpose Service</t>
  </si>
  <si>
    <t>Berrigan Multi-Purpose Service</t>
  </si>
  <si>
    <t>Boorowa Multi-Purpose Service</t>
  </si>
  <si>
    <t>Coolamon Multi-Purpose Service</t>
  </si>
  <si>
    <t>Culcairn Multi-Purpose Service</t>
  </si>
  <si>
    <t>Gundagai Multi-Purpose Service</t>
  </si>
  <si>
    <t>Harden Multi-Purpose Service</t>
  </si>
  <si>
    <t>Hay Multi-Purpose Service</t>
  </si>
  <si>
    <t>Henty Multi-Purpose Service</t>
  </si>
  <si>
    <t>Hillston Multi-Purpose Service</t>
  </si>
  <si>
    <t>Holbrook Multi-Purpose Service</t>
  </si>
  <si>
    <t>Jerilderie Multi-Purpose Service</t>
  </si>
  <si>
    <t>Junee Multi-Purpose Service</t>
  </si>
  <si>
    <t>Lake Cargelligo Multi-Purpose Service</t>
  </si>
  <si>
    <t>Lockhart Multi-Purpose Service</t>
  </si>
  <si>
    <t>Tocumwal Multi-Purpose Service</t>
  </si>
  <si>
    <t>Tumbarumba Multi-Purpose Service</t>
  </si>
  <si>
    <t>Urana Multi-Purpose Service</t>
  </si>
  <si>
    <t>Nepean Blue Mountains Local Health District</t>
  </si>
  <si>
    <t>Portland Multi-Purpose Service</t>
  </si>
  <si>
    <t>Northern NSW Local Health District</t>
  </si>
  <si>
    <t>Bonalbo Multi-Purpose Service</t>
  </si>
  <si>
    <t>Kyogle Multi-Purpose Service</t>
  </si>
  <si>
    <t>Nimbin Multi-Purpose Service</t>
  </si>
  <si>
    <t>Urbenville Multi-Purpose Service</t>
  </si>
  <si>
    <t>Southern NSW Local Health District</t>
  </si>
  <si>
    <t>Bombala Multi-Purpose Service</t>
  </si>
  <si>
    <t>Braidwood Multi-Purpose Service</t>
  </si>
  <si>
    <t>Delegate Multi-Purpose Service</t>
  </si>
  <si>
    <t>Western NSW Local Health District</t>
  </si>
  <si>
    <t>Baradine Multi-Purpose Service</t>
  </si>
  <si>
    <t>Blayney Multi-Purpose Service</t>
  </si>
  <si>
    <t>Bourke Multi-Purpose Service</t>
  </si>
  <si>
    <t>Brewarrina Multi-Purpose Service</t>
  </si>
  <si>
    <t>Collarenebri Multi-Purpose Service</t>
  </si>
  <si>
    <t>Coolah Multi-Purpose Service</t>
  </si>
  <si>
    <t>Coonamble Multi-Purpose Service</t>
  </si>
  <si>
    <t>Dunedoo Multi-Purpose Service</t>
  </si>
  <si>
    <t>Eugowra Multi-Purpose Service</t>
  </si>
  <si>
    <t>Gilgandra Multi-Purpose Service</t>
  </si>
  <si>
    <t>Grenfell Multi-Purpose Service</t>
  </si>
  <si>
    <t>Gulargambone Multi-Purpose Service</t>
  </si>
  <si>
    <t>Gulgong Multi-Purpose Service</t>
  </si>
  <si>
    <t>Lightning Ridge Multi-Purpose Service</t>
  </si>
  <si>
    <t>Molong Multi-Purpose Service</t>
  </si>
  <si>
    <t>Nyngan Multi-Purpose Service</t>
  </si>
  <si>
    <t>Oberon Multi-Purpose Service</t>
  </si>
  <si>
    <t>Peak Hill Multi-Purpose Service</t>
  </si>
  <si>
    <t>Rylstone Multi-Purpose Service</t>
  </si>
  <si>
    <t>Tottenham Multi-Purpose Service</t>
  </si>
  <si>
    <t>Trangie Multi-Purpose Service</t>
  </si>
  <si>
    <t>Trundle Multi-Purpose Service</t>
  </si>
  <si>
    <t>Tullamore Multi-Purpose Service</t>
  </si>
  <si>
    <t>Walgett Multi-Purpose Service</t>
  </si>
  <si>
    <t>Warren Multi-Purpose Service</t>
  </si>
  <si>
    <t>NT</t>
  </si>
  <si>
    <t>Northern Territory Department of Health</t>
  </si>
  <si>
    <t>Gove Multi-Purpose Service</t>
  </si>
  <si>
    <t>Tennant Creek Multi-Purpose Service</t>
  </si>
  <si>
    <t>QLD</t>
  </si>
  <si>
    <t>Churches of Christ in Queensland</t>
  </si>
  <si>
    <t>Blackall Multi-Purpose Service</t>
  </si>
  <si>
    <t>Cairns and Hinterland Hospital and Health Service</t>
  </si>
  <si>
    <t>Babinda Multi-Purpose Service</t>
  </si>
  <si>
    <t>Mossman Multi-Purpose Service</t>
  </si>
  <si>
    <t>Central Queensland Hospital and Health Service</t>
  </si>
  <si>
    <t>Baralaba Multi-Purpose Service</t>
  </si>
  <si>
    <t>Blackwater Multi-Purpose Service</t>
  </si>
  <si>
    <t>Mount Morgan Multi-Purpose Service</t>
  </si>
  <si>
    <t>Moura Multi-Purpose Service</t>
  </si>
  <si>
    <t>Springsure Multi-Purpose Service</t>
  </si>
  <si>
    <t>Theodore Multi-Purpose Service</t>
  </si>
  <si>
    <t>Woorabinda Multi-Purpose Service</t>
  </si>
  <si>
    <t>Central West Hospital and Health Service</t>
  </si>
  <si>
    <t>Alpha Multi-Purpose Service</t>
  </si>
  <si>
    <t>Barcaldine Multi-Purpose Service</t>
  </si>
  <si>
    <t>Winton Multi-Purpose Service</t>
  </si>
  <si>
    <t>Darling Downs Hospital and Health Service</t>
  </si>
  <si>
    <t>Inglewood Multi-Purpose Service</t>
  </si>
  <si>
    <t>Jandowae Multi-Purpose Service</t>
  </si>
  <si>
    <t>Millmerran Multi-Purpose Service</t>
  </si>
  <si>
    <t>Texas Multi-Purpose Service</t>
  </si>
  <si>
    <t>Mackay Hospital and Health Service</t>
  </si>
  <si>
    <t>Clermont Multi-Purpose Service</t>
  </si>
  <si>
    <t>Collinsville Multi-Purpose Service</t>
  </si>
  <si>
    <t>North West Hospital and Health Service</t>
  </si>
  <si>
    <t>Cloncurry Multi-Purpose Service</t>
  </si>
  <si>
    <t>Julia Creek Multi-Purpose Service</t>
  </si>
  <si>
    <t>South West Hospital and Health Service</t>
  </si>
  <si>
    <t>Augathella Multi-Purpose Service</t>
  </si>
  <si>
    <t>Cunnamulla Multi-Purpose Service</t>
  </si>
  <si>
    <t>Dirranbandi Multi-Purpose Service</t>
  </si>
  <si>
    <t>Injune Multi-Purpose Service</t>
  </si>
  <si>
    <t>Mitchell Multi-Purpose Service</t>
  </si>
  <si>
    <t>Mungindi Multi-Purpose Service</t>
  </si>
  <si>
    <t>Quilpie Multi-Purpose Service</t>
  </si>
  <si>
    <t>Surat Multi-Purpose Service</t>
  </si>
  <si>
    <t>Torres and Cape Hospital and Health Service</t>
  </si>
  <si>
    <t>Cooktown Multi-Purpose Service</t>
  </si>
  <si>
    <t>Weipa Multi-Purpose Service</t>
  </si>
  <si>
    <t>Townsville Hospital and Health Service</t>
  </si>
  <si>
    <t>Hughenden Multi-Purpose Service</t>
  </si>
  <si>
    <t>Richmond Multi-Purpose Service</t>
  </si>
  <si>
    <t>Wide Bay Hospital and Health Service</t>
  </si>
  <si>
    <t>Biggenden Multi-Purpose Service</t>
  </si>
  <si>
    <t>Childers Multi-Purpose Service</t>
  </si>
  <si>
    <t>Eidsvold Multi-Purpose Service</t>
  </si>
  <si>
    <t>Mundubbera Multi-Purpose Service</t>
  </si>
  <si>
    <t>SA</t>
  </si>
  <si>
    <t>Barossa Hills Fleurieu Local Health Network Incorporated</t>
  </si>
  <si>
    <t>Kangaroo Island Multi-Purpose Service</t>
  </si>
  <si>
    <t>Eyre and Far North Local Health Network Incorporated</t>
  </si>
  <si>
    <t>Ceduna Multi-Purpose Service</t>
  </si>
  <si>
    <t>Cleve Multi-Purpose Service</t>
  </si>
  <si>
    <t>Coober Pedy Multi-Purpose Service</t>
  </si>
  <si>
    <t>Cowell Multi-Purpose Service</t>
  </si>
  <si>
    <t>Cummins Multi-Purpose Service</t>
  </si>
  <si>
    <t>Kimba Multi-Purpose Service</t>
  </si>
  <si>
    <t>Oak Valley Multi-Purpose Service</t>
  </si>
  <si>
    <t>Tumby Bay Multi-Purpose Service</t>
  </si>
  <si>
    <t>Flinders and Upper North Local Health Network Incorporated</t>
  </si>
  <si>
    <t>Hawker Multi-Purpose Service</t>
  </si>
  <si>
    <t>Quorn Multi-Purpose Service</t>
  </si>
  <si>
    <t>Limestone Coast Local Health Network Incorporated</t>
  </si>
  <si>
    <t>Kingston SE/Robe Multi-Purpose Service</t>
  </si>
  <si>
    <t>Penola Multi-Purpose Service</t>
  </si>
  <si>
    <t>Mid-West Health &amp; Aged Care Inc</t>
  </si>
  <si>
    <t>Elliston Multi-Purpose Service</t>
  </si>
  <si>
    <t>Streaky Bay Multi-Purpose Service</t>
  </si>
  <si>
    <t>Wudinna Multi-Purpose Service</t>
  </si>
  <si>
    <t>Riverland Mallee Coorong Local Health Network Incorporated</t>
  </si>
  <si>
    <t>Karoonda Multi-Purpose Service</t>
  </si>
  <si>
    <t>Lameroo Multi-Purpose Service</t>
  </si>
  <si>
    <t>Meningie Multi-Purpose Service</t>
  </si>
  <si>
    <t>Pinnaroo Multi-Purpose Service</t>
  </si>
  <si>
    <t>Tailem Bend Multi-Purpose Service</t>
  </si>
  <si>
    <t>Waikerie Multi-Purpose Service</t>
  </si>
  <si>
    <t>Yorke and Northern Local Health Network Incorporated</t>
  </si>
  <si>
    <t>Burra Multi-Purpose Service</t>
  </si>
  <si>
    <t>Crystal Brook Multi-Purpose Service</t>
  </si>
  <si>
    <t>Laura Multi-Purpose Service</t>
  </si>
  <si>
    <t>Snowtown Multi-Purpose Service</t>
  </si>
  <si>
    <t>TAS</t>
  </si>
  <si>
    <t>Huon Eldercare Limited</t>
  </si>
  <si>
    <t>Tasman Multi-Purpose Service</t>
  </si>
  <si>
    <t>Tasmanian Health Service</t>
  </si>
  <si>
    <t>Beaconsfield Multi-Purpose Service</t>
  </si>
  <si>
    <t>Campbell Town Multi-Purpose Service</t>
  </si>
  <si>
    <t>VIC</t>
  </si>
  <si>
    <t>Alpine Health</t>
  </si>
  <si>
    <t>Bright Multi-Purpose Service</t>
  </si>
  <si>
    <t>Mount Beauty Multi-Purpose Service</t>
  </si>
  <si>
    <t>Myrtleford Multi-Purpose Service</t>
  </si>
  <si>
    <t>Corryong Health</t>
  </si>
  <si>
    <t>Corryong Multi-Purpose Service</t>
  </si>
  <si>
    <t>Great Ocean Road Health</t>
  </si>
  <si>
    <t>Apollo Bay Multi-Purpose Service</t>
  </si>
  <si>
    <t>Mallee Track Health and Community Service</t>
  </si>
  <si>
    <t>Ouyen Multi-Purpose Service</t>
  </si>
  <si>
    <t>Sea Lake Multi-Purpose Service</t>
  </si>
  <si>
    <t>Orbost Regional Health</t>
  </si>
  <si>
    <t>Orbost Multi-Purpose Service</t>
  </si>
  <si>
    <t>Robinvale District Health Services</t>
  </si>
  <si>
    <t>Manangatang Multi-Purpose Service</t>
  </si>
  <si>
    <t>Robinvale Multi-Purpose Service</t>
  </si>
  <si>
    <t>Timboon &amp; District Health Care Service</t>
  </si>
  <si>
    <t>Timboon Multi-Purpose Service</t>
  </si>
  <si>
    <t>WA</t>
  </si>
  <si>
    <t>WA Country Health Service</t>
  </si>
  <si>
    <t>Augusta Multi-Purpose Service</t>
  </si>
  <si>
    <t>Beverley Multi-Purpose Service</t>
  </si>
  <si>
    <t>Boyup Brook Multi-Purpose Service</t>
  </si>
  <si>
    <t>Bruce Rock Multi-Purpose Service</t>
  </si>
  <si>
    <t>Carnarvon Multi-Purpose Service</t>
  </si>
  <si>
    <t>Corrigin Multi-Purpose Service</t>
  </si>
  <si>
    <t>Dalwallinu Multi-Purpose Service</t>
  </si>
  <si>
    <t>Denmark Multi-Purpose Service</t>
  </si>
  <si>
    <t>Dongara/Mingenew/Eneabba Multi-Purpose Service</t>
  </si>
  <si>
    <t>Dumbleyung/Kukerin Multi-Purpose Service</t>
  </si>
  <si>
    <t>Exmouth Multi-Purpose Service</t>
  </si>
  <si>
    <t>Gnowangerup Multi-Purpose Service</t>
  </si>
  <si>
    <t>Goomalling Multi-Purpose Service</t>
  </si>
  <si>
    <t>Katanning Multi-Purpose Service</t>
  </si>
  <si>
    <t>Kellerberrin Multi-Purpose Service</t>
  </si>
  <si>
    <t>Kojonup Multi-Purpose Service</t>
  </si>
  <si>
    <t>Kondinin/Kulin Multi-Purpose Service</t>
  </si>
  <si>
    <t>Kununoppin Multi-Purpose Service</t>
  </si>
  <si>
    <t>Lake Grace Multi-Purpose Service</t>
  </si>
  <si>
    <t>Laverton Multi-Purpose Service</t>
  </si>
  <si>
    <t>Leonora Multi-Purpose Service</t>
  </si>
  <si>
    <t>Meekatharra Multi-Purpose Service</t>
  </si>
  <si>
    <t>Merredin Multi-Purpose Service</t>
  </si>
  <si>
    <t>Moora/Dandaragan Multi-Purpose Service</t>
  </si>
  <si>
    <t>Morawa/Perenjori Multi-Purpose Service</t>
  </si>
  <si>
    <t>Mount Barker Multi-Purpose Service</t>
  </si>
  <si>
    <t>Nannup Multi-Purpose Service</t>
  </si>
  <si>
    <t>Narembeen Multi-Purpose Service</t>
  </si>
  <si>
    <t>Norseman Multi-Purpose Service</t>
  </si>
  <si>
    <t>Northampton/Kalbarri Multi-Purpose Service</t>
  </si>
  <si>
    <t>Pemberton Multi-Purpose Service</t>
  </si>
  <si>
    <t>Quairading Multi-Purpose Service</t>
  </si>
  <si>
    <t>Ravensthorpe Multi-Purpose Service</t>
  </si>
  <si>
    <t>Southern Cross Multi-Purpose Service</t>
  </si>
  <si>
    <t>Three Springs Multi-Purpose Service</t>
  </si>
  <si>
    <t>Wongan Hills Multi-Purpose Service</t>
  </si>
  <si>
    <t>Wyalkatchem Multi-Purpose Service</t>
  </si>
  <si>
    <t>York Multi-Purpose Service</t>
  </si>
  <si>
    <t>Total direct care target met</t>
  </si>
  <si>
    <t>Estimated total care minutes entered if Q1 is No</t>
  </si>
  <si>
    <t>RN care target met</t>
  </si>
  <si>
    <t>Report completion time entered</t>
  </si>
  <si>
    <t>Calculator Tool submission response entered</t>
  </si>
  <si>
    <t>NFI</t>
  </si>
  <si>
    <t>Not Relied on</t>
  </si>
  <si>
    <t>Preferred information source selected and marked Yes</t>
  </si>
  <si>
    <t>Q1a</t>
  </si>
  <si>
    <t>Q2a</t>
  </si>
  <si>
    <t>Q3a</t>
  </si>
  <si>
    <t>Q3b</t>
  </si>
  <si>
    <t>Estimated RN care minutes entered if Q2 is No</t>
  </si>
  <si>
    <t>Other information described if selected in Q3</t>
  </si>
  <si>
    <t>Complete Q1a only if Q1 is No</t>
  </si>
  <si>
    <t>Complete Q2a only if Q2 is No</t>
  </si>
  <si>
    <t>Report State Options</t>
  </si>
  <si>
    <t>Report Provider Options</t>
  </si>
  <si>
    <t>Report Service Options</t>
  </si>
  <si>
    <t>Purpose of this workbook</t>
  </si>
  <si>
    <t>NFI Providers</t>
  </si>
  <si>
    <t>NSW Providers</t>
  </si>
  <si>
    <t>NT Providers</t>
  </si>
  <si>
    <t>QLD Providers</t>
  </si>
  <si>
    <t>SA Providers</t>
  </si>
  <si>
    <t>TAS Providers</t>
  </si>
  <si>
    <t>VIC Providers</t>
  </si>
  <si>
    <t>WA Providers</t>
  </si>
  <si>
    <t>Provider Range</t>
  </si>
  <si>
    <t>MSPProv_01</t>
  </si>
  <si>
    <t>MSPProv_02</t>
  </si>
  <si>
    <t>MSPProv_03</t>
  </si>
  <si>
    <t>MSPProv_04</t>
  </si>
  <si>
    <t>MSPProv_05</t>
  </si>
  <si>
    <t>MSPProv_06</t>
  </si>
  <si>
    <t>MSPProv_07</t>
  </si>
  <si>
    <t>MSPProv_08</t>
  </si>
  <si>
    <t>Services 1</t>
  </si>
  <si>
    <t>Services 2</t>
  </si>
  <si>
    <t>Services 3</t>
  </si>
  <si>
    <t>Services 4</t>
  </si>
  <si>
    <t>Services 5</t>
  </si>
  <si>
    <t>Services 6</t>
  </si>
  <si>
    <t>Services 7</t>
  </si>
  <si>
    <t>Services 8</t>
  </si>
  <si>
    <t>Services 9</t>
  </si>
  <si>
    <t>Services 10</t>
  </si>
  <si>
    <t>Services 11</t>
  </si>
  <si>
    <t>Services 12</t>
  </si>
  <si>
    <t>Services 13</t>
  </si>
  <si>
    <t>Services 14</t>
  </si>
  <si>
    <t>Services 15</t>
  </si>
  <si>
    <t>Services 16</t>
  </si>
  <si>
    <t>Services 17</t>
  </si>
  <si>
    <t>Services 18</t>
  </si>
  <si>
    <t>Services 19</t>
  </si>
  <si>
    <t>Services 20</t>
  </si>
  <si>
    <t>Services 21</t>
  </si>
  <si>
    <t>Services 22</t>
  </si>
  <si>
    <t>Services 23</t>
  </si>
  <si>
    <t>Services 24</t>
  </si>
  <si>
    <t>Services 25</t>
  </si>
  <si>
    <t>Services 26</t>
  </si>
  <si>
    <t>Services 27</t>
  </si>
  <si>
    <t>Services 28</t>
  </si>
  <si>
    <t>Services 29</t>
  </si>
  <si>
    <t>Services 30</t>
  </si>
  <si>
    <t>Services 31</t>
  </si>
  <si>
    <t>Services 32</t>
  </si>
  <si>
    <t>Services 33</t>
  </si>
  <si>
    <t>Services 34</t>
  </si>
  <si>
    <t>Services 35</t>
  </si>
  <si>
    <t>Services 36</t>
  </si>
  <si>
    <t>Services 37</t>
  </si>
  <si>
    <t>Services 38</t>
  </si>
  <si>
    <t>Service Range</t>
  </si>
  <si>
    <t>MSPSvc_01</t>
  </si>
  <si>
    <t>MSPSvc_02</t>
  </si>
  <si>
    <t>MSPSvc_03</t>
  </si>
  <si>
    <t>MSPSvc_04</t>
  </si>
  <si>
    <t>MSPSvc_05</t>
  </si>
  <si>
    <t>MSPSvc_06</t>
  </si>
  <si>
    <t>MSPSvc_07</t>
  </si>
  <si>
    <t>MSPSvc_08</t>
  </si>
  <si>
    <t>MSPSvc_09</t>
  </si>
  <si>
    <t>MSPSvc_10</t>
  </si>
  <si>
    <t>MSPSvc_11</t>
  </si>
  <si>
    <t>MSPSvc_12</t>
  </si>
  <si>
    <t>MSPSvc_13</t>
  </si>
  <si>
    <t>MSPSvc_14</t>
  </si>
  <si>
    <t>MSPSvc_15</t>
  </si>
  <si>
    <t>MSPSvc_16</t>
  </si>
  <si>
    <t>MSPSvc_17</t>
  </si>
  <si>
    <t>MSPSvc_18</t>
  </si>
  <si>
    <t>MSPSvc_19</t>
  </si>
  <si>
    <t>MSPSvc_20</t>
  </si>
  <si>
    <t>MSPSvc_21</t>
  </si>
  <si>
    <t>MSPSvc_22</t>
  </si>
  <si>
    <t>MSPSvc_23</t>
  </si>
  <si>
    <t>MSPSvc_24</t>
  </si>
  <si>
    <t>MSPSvc_25</t>
  </si>
  <si>
    <t>MSPSvc_26</t>
  </si>
  <si>
    <t>MSPSvc_27</t>
  </si>
  <si>
    <t>MSPSvc_28</t>
  </si>
  <si>
    <t>MSPSvc_29</t>
  </si>
  <si>
    <t>MSPSvc_30</t>
  </si>
  <si>
    <t>MSPSvc_31</t>
  </si>
  <si>
    <t>MSPSvc_32</t>
  </si>
  <si>
    <t>MSPSvc_33</t>
  </si>
  <si>
    <t>MSPSvc_34</t>
  </si>
  <si>
    <t>MSPSvc_35</t>
  </si>
  <si>
    <t>MSPSvc_36</t>
  </si>
  <si>
    <t>MSPSvc_37</t>
  </si>
  <si>
    <t>MSPSvc_38</t>
  </si>
  <si>
    <t>Details</t>
  </si>
  <si>
    <t>Q6a</t>
  </si>
  <si>
    <t>GPMS_Service_ID</t>
  </si>
  <si>
    <t>SRV-25958</t>
  </si>
  <si>
    <t>SRV-7195</t>
  </si>
  <si>
    <t>SRV-7610</t>
  </si>
  <si>
    <t>SRV-5437</t>
  </si>
  <si>
    <t>SRV-5821</t>
  </si>
  <si>
    <t>SRV-5607</t>
  </si>
  <si>
    <t>SRV-5446</t>
  </si>
  <si>
    <t>SRV-5634</t>
  </si>
  <si>
    <t>SRV-5818</t>
  </si>
  <si>
    <t>SRV-7577</t>
  </si>
  <si>
    <t>SRV-5816</t>
  </si>
  <si>
    <t>SRV-5825</t>
  </si>
  <si>
    <t>SRV-5822</t>
  </si>
  <si>
    <t>SRV-5823</t>
  </si>
  <si>
    <t>SRV-7597</t>
  </si>
  <si>
    <t>SRV-16</t>
  </si>
  <si>
    <t>SRV-5815</t>
  </si>
  <si>
    <t>SRV-5817</t>
  </si>
  <si>
    <t>SRV-6863</t>
  </si>
  <si>
    <t>SRV-5610</t>
  </si>
  <si>
    <t>SRV-26</t>
  </si>
  <si>
    <t>SRV-7602</t>
  </si>
  <si>
    <t>SRV-28288</t>
  </si>
  <si>
    <t>SRV-28945</t>
  </si>
  <si>
    <t>SRV-5710</t>
  </si>
  <si>
    <t>SRV-8077</t>
  </si>
  <si>
    <t>SRV-28287</t>
  </si>
  <si>
    <t>SRV-5614</t>
  </si>
  <si>
    <t>SRV-5820</t>
  </si>
  <si>
    <t>SRV-5616</t>
  </si>
  <si>
    <t>SRV-7601</t>
  </si>
  <si>
    <t>SRV-23639</t>
  </si>
  <si>
    <t>SRV-22</t>
  </si>
  <si>
    <t>SRV-6</t>
  </si>
  <si>
    <t>SRV-28946</t>
  </si>
  <si>
    <t>SRV-26981</t>
  </si>
  <si>
    <t>SRV-5615</t>
  </si>
  <si>
    <t>SRV-5698</t>
  </si>
  <si>
    <t>SRV-14</t>
  </si>
  <si>
    <t>SRV-6578</t>
  </si>
  <si>
    <t>SRV-2</t>
  </si>
  <si>
    <t>SRV-24</t>
  </si>
  <si>
    <t>SRV-8</t>
  </si>
  <si>
    <t>SRV-5606</t>
  </si>
  <si>
    <t>SRV-5716</t>
  </si>
  <si>
    <t>SRV-4</t>
  </si>
  <si>
    <t>SRV-5608</t>
  </si>
  <si>
    <t>SRV-5436</t>
  </si>
  <si>
    <t>SRV-7193</t>
  </si>
  <si>
    <t>SRV-5813</t>
  </si>
  <si>
    <t>SRV-7192</t>
  </si>
  <si>
    <t>SRV-5611</t>
  </si>
  <si>
    <t>SRV-5612</t>
  </si>
  <si>
    <t>SRV-5613</t>
  </si>
  <si>
    <t>SRV-7622</t>
  </si>
  <si>
    <t>SRV-5458</t>
  </si>
  <si>
    <t>SRV-23636</t>
  </si>
  <si>
    <t>SRV-6796</t>
  </si>
  <si>
    <t>SRV-28</t>
  </si>
  <si>
    <t>SRV-8827</t>
  </si>
  <si>
    <t>SRV-5447</t>
  </si>
  <si>
    <t>SRV-5824</t>
  </si>
  <si>
    <t>SRV-30</t>
  </si>
  <si>
    <t>SRV-32</t>
  </si>
  <si>
    <t>SRV-5826</t>
  </si>
  <si>
    <t>SRV-19453</t>
  </si>
  <si>
    <t>SRV-20</t>
  </si>
  <si>
    <t>SRV-6579</t>
  </si>
  <si>
    <t>SRV-30530</t>
  </si>
  <si>
    <t>SRV-7582</t>
  </si>
  <si>
    <t>SRV-5369</t>
  </si>
  <si>
    <t>SRV-6289</t>
  </si>
  <si>
    <t>SRV-6291</t>
  </si>
  <si>
    <t>SRV-7572</t>
  </si>
  <si>
    <t>SRV-27397</t>
  </si>
  <si>
    <t>SRV-5367</t>
  </si>
  <si>
    <t>SRV-5373</t>
  </si>
  <si>
    <t>SRV-5370</t>
  </si>
  <si>
    <t>SRV-5375</t>
  </si>
  <si>
    <t>SRV-5374</t>
  </si>
  <si>
    <t>SRV-5619</t>
  </si>
  <si>
    <t>SRV-5360</t>
  </si>
  <si>
    <t>SRV-5372</t>
  </si>
  <si>
    <t>SRV-28202</t>
  </si>
  <si>
    <t>SRV-6576</t>
  </si>
  <si>
    <t>SRV-5371</t>
  </si>
  <si>
    <t>SRV-5382</t>
  </si>
  <si>
    <t>SRV-5827</t>
  </si>
  <si>
    <t>SRV-5828</t>
  </si>
  <si>
    <t>SRV-7583</t>
  </si>
  <si>
    <t>SRV-7190</t>
  </si>
  <si>
    <t>SRV-27917</t>
  </si>
  <si>
    <t>SRV-5368</t>
  </si>
  <si>
    <t>SRV-8066</t>
  </si>
  <si>
    <t>SRV-7191</t>
  </si>
  <si>
    <t>SRV-7194</t>
  </si>
  <si>
    <t>SRV-5376</t>
  </si>
  <si>
    <t>SRV-8067</t>
  </si>
  <si>
    <t>SRV-5381</t>
  </si>
  <si>
    <t>SRV-6293</t>
  </si>
  <si>
    <t>SRV-8080</t>
  </si>
  <si>
    <t>SRV-26522</t>
  </si>
  <si>
    <t>SRV-6290</t>
  </si>
  <si>
    <t>SRV-7189</t>
  </si>
  <si>
    <t>SRV-6292</t>
  </si>
  <si>
    <t>SRV-5377</t>
  </si>
  <si>
    <t>SRV-5625</t>
  </si>
  <si>
    <t>SRV-5628</t>
  </si>
  <si>
    <t>SRV-5627</t>
  </si>
  <si>
    <t>SRV-6947</t>
  </si>
  <si>
    <t>SRV-23155</t>
  </si>
  <si>
    <t>SRV-23159</t>
  </si>
  <si>
    <t>SRV-23156</t>
  </si>
  <si>
    <t>SRV-23319</t>
  </si>
  <si>
    <t>SRV-6874</t>
  </si>
  <si>
    <t>SRV-23158</t>
  </si>
  <si>
    <t>SRV-6948</t>
  </si>
  <si>
    <t>SRV-6871</t>
  </si>
  <si>
    <t>SRV-6896</t>
  </si>
  <si>
    <t>SRV-23169</t>
  </si>
  <si>
    <t>SRV-23171</t>
  </si>
  <si>
    <t>SRV-5623</t>
  </si>
  <si>
    <t>SRV-23164</t>
  </si>
  <si>
    <t>SRV-5624</t>
  </si>
  <si>
    <t>SRV-23173</t>
  </si>
  <si>
    <t>SRV-23162</t>
  </si>
  <si>
    <t>SRV-6872</t>
  </si>
  <si>
    <t>SRV-6873</t>
  </si>
  <si>
    <t>SRV-23160</t>
  </si>
  <si>
    <t>SRV-6946</t>
  </si>
  <si>
    <t>SRV-23172</t>
  </si>
  <si>
    <t>SRV-6895</t>
  </si>
  <si>
    <t>SRV-5531</t>
  </si>
  <si>
    <t>SRV-5365</t>
  </si>
  <si>
    <t>SRV-5366</t>
  </si>
  <si>
    <t>SRV-23256</t>
  </si>
  <si>
    <t>SRV-23251</t>
  </si>
  <si>
    <t>SRV-5489</t>
  </si>
  <si>
    <t>SRV-5573</t>
  </si>
  <si>
    <t>SRV-5570</t>
  </si>
  <si>
    <t>SRV-5568</t>
  </si>
  <si>
    <t>SRV-23278</t>
  </si>
  <si>
    <t>SRV-5569</t>
  </si>
  <si>
    <t>SRV-23283</t>
  </si>
  <si>
    <t>SRV-5632</t>
  </si>
  <si>
    <t>SRV-5629</t>
  </si>
  <si>
    <t>SRV-5660</t>
  </si>
  <si>
    <t>SRV-5658</t>
  </si>
  <si>
    <t>SRV-5679</t>
  </si>
  <si>
    <t>SRV-5682</t>
  </si>
  <si>
    <t>SRV-10824</t>
  </si>
  <si>
    <t>SRV-5684</t>
  </si>
  <si>
    <t>SRV-5680</t>
  </si>
  <si>
    <t>SRV-5672</t>
  </si>
  <si>
    <t>SRV-5657</t>
  </si>
  <si>
    <t>SRV-5681</t>
  </si>
  <si>
    <t>SRV-5894</t>
  </si>
  <si>
    <t>SRV-23430</t>
  </si>
  <si>
    <t>SRV-23475</t>
  </si>
  <si>
    <t>SRV-5650</t>
  </si>
  <si>
    <t>SRV-23432</t>
  </si>
  <si>
    <t>SRV-23431</t>
  </si>
  <si>
    <t>SRV-5663</t>
  </si>
  <si>
    <t>SRV-23474</t>
  </si>
  <si>
    <t>SRV-5662</t>
  </si>
  <si>
    <t>SRV-5677</t>
  </si>
  <si>
    <t>SRV-23476</t>
  </si>
  <si>
    <t>SRV-5676</t>
  </si>
  <si>
    <t>SRV-5670</t>
  </si>
  <si>
    <t>SRV-5669</t>
  </si>
  <si>
    <t>SRV-5668</t>
  </si>
  <si>
    <t>SRV-5685</t>
  </si>
  <si>
    <t>SRV-23441</t>
  </si>
  <si>
    <t>SRV-5664</t>
  </si>
  <si>
    <t>SRV-5678</t>
  </si>
  <si>
    <t>SRV-5656</t>
  </si>
  <si>
    <t>SRV-5895</t>
  </si>
  <si>
    <t>SRV-5683</t>
  </si>
  <si>
    <t>SRV-5665</t>
  </si>
  <si>
    <t>SRV-23443</t>
  </si>
  <si>
    <t>SRV-5667</t>
  </si>
  <si>
    <t>SRV-5686</t>
  </si>
  <si>
    <t>SRV-23442</t>
  </si>
  <si>
    <t>SRV-5675</t>
  </si>
  <si>
    <t>GPMS Service ID</t>
  </si>
  <si>
    <t>Tick the box to confirm</t>
  </si>
  <si>
    <t>Additional information response entered</t>
  </si>
  <si>
    <t>Numeric only / minutes</t>
  </si>
  <si>
    <t>Information-source Yes/No/Don't know responses completed</t>
  </si>
  <si>
    <t>Signed Endorsement email confirmed</t>
  </si>
  <si>
    <t>Endorsement</t>
  </si>
  <si>
    <t>Q6b</t>
  </si>
  <si>
    <t>Enter the estimated total time to complete the Calculator Tool. Complete Q6b only when Q6 is Yes.</t>
  </si>
  <si>
    <t>Calculator Tool email confirmation completed if Q6 is Yes</t>
  </si>
  <si>
    <t>Calculator Tool completion time entered if Q6 is Yes</t>
  </si>
  <si>
    <t>Enter the estimated total time to complete this report.
The time taken to complete this report includes the time taken to access the information or records indicating the amount of direct care minutes and whether the targets were met. 
Do not include the time taken to complete the optional Care Minutes Calculator Tool (see Q6b).</t>
  </si>
  <si>
    <t xml:space="preserve">Do you intend to submit a completed optional Calculator Tool?
</t>
  </si>
  <si>
    <t>If Q6 is Yes, tick the box to confirm the completed Calculator Tool will be emailed to MPSAgedCare@health.gov.au. Then enter the completion time in Q6b. If Q6 is No, leave Q6a unticked and Q6b blank.</t>
  </si>
  <si>
    <t>GPMS Service ID auto-populated and matched</t>
  </si>
  <si>
    <t>MPS Name</t>
  </si>
  <si>
    <t>Q3b Selected Options</t>
  </si>
  <si>
    <t>I confirm the signed PDF copy of the Endorsement document will be emailed to MPSAgedCare@health.gov.au.</t>
  </si>
  <si>
    <t>Provider XYZ</t>
  </si>
  <si>
    <t>MPS A</t>
  </si>
  <si>
    <t>MPS B</t>
  </si>
  <si>
    <t>MPS C</t>
  </si>
  <si>
    <t>Services 39 - Demo</t>
  </si>
  <si>
    <t>MSPSvc_39</t>
  </si>
  <si>
    <t>What type(s) of information did your MPS rely on to support the reporting above?
Select Yes, No or Don't know for each information source. Formal evidence is not required to be submitted with the report.</t>
  </si>
  <si>
    <t>Reporting period, submitter details and date entered</t>
  </si>
  <si>
    <t>Demo State Options</t>
  </si>
  <si>
    <t>Demo Provider Options</t>
  </si>
  <si>
    <t>Demo Service Options</t>
  </si>
  <si>
    <t>Demo Q3b Options</t>
  </si>
  <si>
    <t>State (required — dropdown)</t>
  </si>
  <si>
    <t>Provider Name (required — dropdown)</t>
  </si>
  <si>
    <t>MPS Name (required — dropdown)</t>
  </si>
  <si>
    <t>GPMS Service ID (automatic — do not edit)</t>
  </si>
  <si>
    <t>Reporting period (required — dropdown)</t>
  </si>
  <si>
    <t>Submitted by (required)</t>
  </si>
  <si>
    <t>Role title (required)</t>
  </si>
  <si>
    <t>Email address (required)</t>
  </si>
  <si>
    <t>Contact number (required)</t>
  </si>
  <si>
    <t>Date completed (required)</t>
  </si>
  <si>
    <t>Q4 (required)</t>
  </si>
  <si>
    <t>Q5 (required)</t>
  </si>
  <si>
    <t>Endorsement (required)</t>
  </si>
  <si>
    <t>Blue cells are for user input.</t>
  </si>
  <si>
    <r>
      <rPr>
        <b/>
        <sz val="11"/>
        <color theme="8" tint="-0.499984740745262"/>
        <rFont val="Calibri"/>
        <family val="2"/>
      </rPr>
      <t>If the total direct care target was not met, approximately how many total care minutes per resident per day do you estimate were delivered?</t>
    </r>
    <r>
      <rPr>
        <b/>
        <sz val="11"/>
        <color theme="1"/>
        <rFont val="Calibri"/>
        <family val="2"/>
      </rPr>
      <t xml:space="preserve">
</t>
    </r>
    <r>
      <rPr>
        <b/>
        <sz val="11"/>
        <color theme="8" tint="-0.499984740745262"/>
        <rFont val="Calibri"/>
        <family val="2"/>
      </rPr>
      <t>Estimate only.</t>
    </r>
    <r>
      <rPr>
        <b/>
        <sz val="11"/>
        <color theme="1"/>
        <rFont val="Calibri"/>
        <family val="2"/>
      </rPr>
      <t xml:space="preserve"> 
</t>
    </r>
    <r>
      <rPr>
        <b/>
        <sz val="11"/>
        <color theme="8" tint="-0.499984740745262"/>
        <rFont val="Calibri"/>
        <family val="2"/>
      </rPr>
      <t xml:space="preserve">Note: </t>
    </r>
    <r>
      <rPr>
        <i/>
        <sz val="11"/>
        <color theme="8" tint="-0.499984740745262"/>
        <rFont val="Calibri"/>
        <family val="2"/>
      </rPr>
      <t>This question is intended to provide context for trial learning. Precise calculations or supporting documentation are not required.</t>
    </r>
  </si>
  <si>
    <r>
      <t xml:space="preserve">If the RN care target was not met, approximately how many RN care minutes per resident per day do you estimate were delivered?
Estimate only.
Note: </t>
    </r>
    <r>
      <rPr>
        <i/>
        <sz val="11"/>
        <color theme="8" tint="-0.499984740745262"/>
        <rFont val="Calibri"/>
        <family val="2"/>
      </rPr>
      <t>This question is intended to provide context for trial learning. Precise calculations or supporting documentation are not required.</t>
    </r>
  </si>
  <si>
    <r>
      <t xml:space="preserve">Of the information types selected at Q3, which do you prefer most?
</t>
    </r>
    <r>
      <rPr>
        <sz val="11"/>
        <color theme="8" tint="-0.499984740745262"/>
        <rFont val="Calibri"/>
        <family val="2"/>
      </rPr>
      <t>Please select the most preferred or most relied on type of information.</t>
    </r>
  </si>
  <si>
    <t>Q1 (required — dropdown)</t>
  </si>
  <si>
    <t xml:space="preserve">Q1a </t>
  </si>
  <si>
    <t>Q2 (required — dropdown)</t>
  </si>
  <si>
    <t>Q3 (required — dropdown)</t>
  </si>
  <si>
    <t>Q3b (required — dropdown)</t>
  </si>
  <si>
    <t>Q6 (required — dropdown)</t>
  </si>
  <si>
    <t xml:space="preserve">7. Q4 is mandatory. Enter up to 1,000 characters explaining your responses. Include relevant details such as local service arrangements, workforce constraints, mixed-service approaches, labour types, and the advantages, disadvantages or limitations of the information sources used. To paste multi-line text into one cell, press F2 or paste into the formula bar.
8. For Q5, enter the estimated total time spent completing this report as a numeric value only. Include time spent accessing relevant records, but exclude time spent completing the optional Calculator Tool.
9. For Q6, select Yes or No to indicate whether you intend to submit a completed optional Care Minutes Calculator Tool.
10. If Q6 is Yes, Q6a is mandatory. Tick the checkbox to confirm the completed Calculator Tool will be emailed to MPSAgedCare@health.gov.au. If Q6 is No, leave Q6a unticked.
11. If Q6 is Yes, Q6b is mandatory. Enter the estimated time taken to complete the Calculator Tool as a numeric value only. Include time spent accessing relevant records. If Q6 is No, leave Q6b blank.
12. Tick the Endorsement checkbox to confirm the signed PDF copy of the Endorsement document will be emailed to MPSAgedCare@health.gov.au.
13. Review the Completion check in rows 56 to 72. Red means Action required, amber means Pending or In progress, and green means Complete or Ready to submit. Resolve every outstanding item; Overall status must show Ready to submit.
</t>
  </si>
  <si>
    <r>
      <t xml:space="preserve">Please provide any additional information to help explain your responses.
Please include information that is relevant to meeting or not meeting the direct care targets and the factors that contributed, for example, pros/cons of preferred information types or local service arrangements, workforce constraints, mixed-service approaches or the labour types that comprise the reported outcomes. A response is required.
</t>
    </r>
    <r>
      <rPr>
        <i/>
        <sz val="11"/>
        <color theme="8" tint="-0.499984740745262"/>
        <rFont val="Calibri"/>
        <family val="2"/>
      </rPr>
      <t>Free text response. Maximum 1,000 characters. To paste multi-line text into one cell, press F2 or paste into the formula bar.</t>
    </r>
  </si>
  <si>
    <r>
      <t xml:space="preserve">Describe the “Other business-as-usual information”.
Enter a response only when 'Other business as usual' is yes in Q3; otherwise skip this field.
</t>
    </r>
    <r>
      <rPr>
        <i/>
        <sz val="11"/>
        <color theme="8" tint="-0.499984740745262"/>
        <rFont val="Calibri"/>
        <family val="2"/>
      </rPr>
      <t>Free text response. Maximum 1,000 characters. To paste multi-line text into one cell, press F2 or paste into the formula bar.</t>
    </r>
  </si>
  <si>
    <t>State, provider and service ID selected</t>
  </si>
  <si>
    <t>This workbook supports Single MPS reporting of the MPSP Direct Care Targets Trial. Complete the Single MPS Reporting Template and select the applicable reporting period from the dropdown on the form. Provider-input fields start blue. As you progress, the next required field turns red until completed; conditional sub-questions turn red only when they apply. A red field can also indicate an invalid entry. Estimates are acceptable where requested, and supporting documents do not need to be attached.
To protect the integrity of the template, question headings, instructions, automated Service ID cells and completion-check formulas are locked. Reporters can enter or select responses in the unlocked cells only.
Field labels identify how to respond: required fields must be completed; conditional fields are completed only when the stated condition applies; and automatic fields populate from earlier selections and must not be edited. Colour is a secondary guide only—always use the field labels and Completion check status text.</t>
  </si>
  <si>
    <t>How to complete the Single MPS Reporting Template</t>
  </si>
  <si>
    <t>Use the Single MPS Reporting Template when reporting for one service.
Provider-input fields are blue. As information is entered, the next required field will turn red until it is completed. A red field can also indicate an invalid entry. Review the Completion check for details of any outstanding or invalid information.
1. Complete the report details in rows 5–14. 
Select the State, Provider Name, MPS Name and Reporting period from the available dropdown lists. The GPMS Service ID will populate automatically after the State, Provider Name and MPS Name have been selected; do not type or paste into this field.
Enter the name, role title, email address and contact number of the staff member submitting the report, and enter the Date completed. All report-detail fields are mandatory. The Date completed must be 1 January 2027 or later; earlier dates will not be accepted.
2. For Q1, select Yes or No. Complete Q1a only when Q1 is No; the response must be numeric and in minutes. When Q1 is Yes, leave Q1a blank.
3. For Q2, select Yes or No. Complete Q2a only when Q2 is No; the response must be numeric and in minutes. When Q2 is Yes, leave Q2a blank.
4. For Q3, select Yes or No or Don't know for every information source. At least one information source must be marked Yes.
5. Complete Q3a only when Other business-as-usual information was selected Yes at Q3 above. Enter up to 1,000 characters. If Other business-as-usual information was selected as No or Don't know at Q3 above, leave Q3a blank. To paste multi-line text into one cell, press F2 or paste into the formula bar.
6. For Q3b, select the information type you prefer most. The Q3b dropdown will show only the information types marked Yes in Q3.</t>
  </si>
  <si>
    <r>
      <t xml:space="preserve">Use the following standard filename format:
For </t>
    </r>
    <r>
      <rPr>
        <b/>
        <sz val="11"/>
        <color rgb="FF1F2933"/>
        <rFont val="Arial"/>
        <family val="2"/>
      </rPr>
      <t>Stage 1</t>
    </r>
    <r>
      <rPr>
        <sz val="11"/>
        <color rgb="FF1F2933"/>
        <rFont val="Arial"/>
        <family val="2"/>
      </rPr>
      <t xml:space="preserve"> reporting template:
MPSP Stage 1 DCT Trial &lt;Provider Name&gt; Single-MPS Report.xlsx
For </t>
    </r>
    <r>
      <rPr>
        <b/>
        <sz val="11"/>
        <color rgb="FF1F2933"/>
        <rFont val="Arial"/>
        <family val="2"/>
      </rPr>
      <t>Stage 2</t>
    </r>
    <r>
      <rPr>
        <sz val="11"/>
        <color rgb="FF1F2933"/>
        <rFont val="Arial"/>
        <family val="2"/>
      </rPr>
      <t xml:space="preserve"> reporting template:
MPSP Stage 2 DCT Trial &lt;Provider Name&gt; Single-MPS Report.xlsx
Note: Remove or replace special characters that are not permitted in filenames, including </t>
    </r>
    <r>
      <rPr>
        <b/>
        <sz val="11"/>
        <color rgb="FF1F2933"/>
        <rFont val="Arial"/>
        <family val="2"/>
      </rPr>
      <t>&lt;</t>
    </r>
    <r>
      <rPr>
        <sz val="11"/>
        <color rgb="FF1F2933"/>
        <rFont val="Arial"/>
        <family val="2"/>
      </rPr>
      <t xml:space="preserve"> and </t>
    </r>
    <r>
      <rPr>
        <b/>
        <sz val="11"/>
        <color rgb="FF1F2933"/>
        <rFont val="Arial"/>
        <family val="2"/>
      </rPr>
      <t>&gt;</t>
    </r>
    <r>
      <rPr>
        <sz val="11"/>
        <color rgb="FF1F2933"/>
        <rFont val="Arial"/>
        <family val="2"/>
      </rPr>
      <t>.
Copies of this Excel DCT reporting template, the Endorsement page and the Care Minutes Calculator Tool are available from the department’s webpage:
https://www.health.gov.au/our-work/multi-purpose-services-mps-program/reforms
Email the completed reporting template, PDF Endorsement and, where applicable, the completed Calculator Tool to MPSAgedCare@health.gov.au by the final reporting date for the relevant stage of the trial.
For assistance with completing the report, email MPSAgedCare@health.gov.au.</t>
    </r>
  </si>
  <si>
    <t>MPSP Direct Care Targets Trial — Single-MPS Report</t>
  </si>
  <si>
    <t>MPSP Direct Care Targets Trial — Single-MPS Reporting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</si>
</sst>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24" x14ac:knownFonts="1">
    <font>
      <sz val="11"/>
      <color theme="1"/>
      <name val="Calibri"/>
      <family val="2"/>
      <scheme val="minor"/>
    </font>
    <font>
      <sz val="11"/>
      <color theme="1"/>
      <name val="Calibri"/>
      <family val="2"/>
      <scheme val="minor"/>
    </font>
    <font>
      <u/>
      <sz val="11"/>
      <color theme="10"/>
      <name val="Calibri"/>
      <family val="2"/>
      <scheme val="minor"/>
    </font>
    <font>
      <b/>
      <sz val="12"/>
      <color theme="1"/>
      <name val="Calibri"/>
      <family val="2"/>
      <scheme val="minor"/>
    </font>
    <font>
      <b/>
      <sz val="12"/>
      <color rgb="FFFFFFFF"/>
      <name val="Calibri"/>
      <family val="2"/>
    </font>
    <font>
      <b/>
      <sz val="11"/>
      <color rgb="FF000000"/>
      <name val="Calibri"/>
      <family val="2"/>
    </font>
    <font>
      <sz val="11"/>
      <color rgb="FF000000"/>
      <name val="Calibri"/>
      <family val="2"/>
    </font>
    <font>
      <b/>
      <sz val="11"/>
      <color rgb="FFFFFFFF"/>
      <name val="Calibri"/>
      <family val="2"/>
    </font>
    <font>
      <i/>
      <sz val="11"/>
      <color rgb="FF000000"/>
      <name val="Calibri"/>
      <family val="2"/>
    </font>
    <font>
      <b/>
      <sz val="18"/>
      <color rgb="FFFFFFFF"/>
      <name val="Calibri"/>
      <family val="2"/>
    </font>
    <font>
      <sz val="11"/>
      <color rgb="FF404040"/>
      <name val="Calibri"/>
      <family val="2"/>
    </font>
    <font>
      <i/>
      <sz val="11"/>
      <color rgb="FF404040"/>
      <name val="Calibri"/>
      <family val="2"/>
    </font>
    <font>
      <b/>
      <sz val="11"/>
      <color rgb="FFFFFFFF"/>
      <name val="Calibri"/>
      <family val="2"/>
    </font>
    <font>
      <b/>
      <sz val="11"/>
      <color rgb="FF000000"/>
      <name val="Calibri"/>
      <family val="2"/>
    </font>
    <font>
      <b/>
      <sz val="11"/>
      <color theme="1"/>
      <name val="Calibri"/>
      <family val="2"/>
    </font>
    <font>
      <b/>
      <sz val="11"/>
      <color rgb="FF404040"/>
      <name val="Calibri"/>
      <family val="2"/>
    </font>
    <font>
      <b/>
      <sz val="11"/>
      <color theme="8" tint="-0.499984740745262"/>
      <name val="Calibri"/>
      <family val="2"/>
    </font>
    <font>
      <i/>
      <sz val="11"/>
      <color theme="8" tint="-0.499984740745262"/>
      <name val="Calibri"/>
      <family val="2"/>
    </font>
    <font>
      <sz val="11"/>
      <color theme="8" tint="-0.499984740745262"/>
      <name val="Calibri"/>
      <family val="2"/>
    </font>
    <font>
      <sz val="12"/>
      <color theme="1"/>
      <name val="Aptos Display"/>
      <family val="2"/>
    </font>
    <font>
      <b/>
      <sz val="11"/>
      <color rgb="FF1F2933"/>
      <name val="Arial"/>
      <family val="2"/>
    </font>
    <font>
      <sz val="11"/>
      <color rgb="FF1F2933"/>
      <name val="Arial"/>
      <family val="2"/>
    </font>
    <font>
      <b/>
      <sz val="16"/>
      <color rgb="FFFFFFFF"/>
      <name val="Arial"/>
      <family val="2"/>
    </font>
    <font>
      <b/>
      <sz val="12"/>
      <color rgb="FFFFFFFF"/>
      <name val="Arial"/>
      <family val="2"/>
    </font>
  </fonts>
  <fills count="9">
    <fill>
      <patternFill patternType="none"/>
    </fill>
    <fill>
      <patternFill patternType="gray125"/>
    </fill>
    <fill>
      <patternFill patternType="solid">
        <fgColor rgb="FF007C83"/>
        <bgColor indexed="64"/>
      </patternFill>
    </fill>
    <fill>
      <patternFill patternType="solid">
        <fgColor rgb="FF1F4E78"/>
        <bgColor indexed="64"/>
      </patternFill>
    </fill>
    <fill>
      <patternFill patternType="solid">
        <fgColor rgb="FFFFFFFF"/>
        <bgColor indexed="64"/>
      </patternFill>
    </fill>
    <fill>
      <patternFill patternType="solid">
        <fgColor rgb="FFD9EAF7"/>
        <bgColor indexed="64"/>
      </patternFill>
    </fill>
    <fill>
      <patternFill patternType="solid">
        <fgColor theme="4" tint="-0.499984740745262"/>
        <bgColor indexed="64"/>
      </patternFill>
    </fill>
    <fill>
      <patternFill patternType="solid">
        <fgColor rgb="FFF4F6F7"/>
        <bgColor indexed="64"/>
      </patternFill>
    </fill>
    <fill>
      <patternFill patternType="solid">
        <fgColor rgb="FF005A6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rgb="FF000000"/>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thin">
        <color rgb="FF245A8D"/>
      </left>
      <right/>
      <top style="thin">
        <color rgb="FF000000"/>
      </top>
      <bottom/>
      <diagonal/>
    </border>
    <border>
      <left style="thin">
        <color rgb="FF245A8D"/>
      </left>
      <right/>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rgb="FF000000"/>
      </top>
      <bottom style="hair">
        <color rgb="FFD5DCE1"/>
      </bottom>
      <diagonal/>
    </border>
    <border>
      <left style="thin">
        <color rgb="FF245A8D"/>
      </left>
      <right/>
      <top style="thin">
        <color rgb="FF000000"/>
      </top>
      <bottom style="hair">
        <color rgb="FFD5DCE1"/>
      </bottom>
      <diagonal/>
    </border>
    <border>
      <left style="thin">
        <color rgb="FF245A8D"/>
      </left>
      <right/>
      <top/>
      <bottom style="hair">
        <color rgb="FFD5DCE1"/>
      </bottom>
      <diagonal/>
    </border>
    <border>
      <left/>
      <right/>
      <top/>
      <bottom style="hair">
        <color rgb="FFD5DCE1"/>
      </bottom>
      <diagonal/>
    </border>
    <border>
      <left style="medium">
        <color indexed="64"/>
      </left>
      <right style="medium">
        <color indexed="64"/>
      </right>
      <top/>
      <bottom style="medium">
        <color indexed="64"/>
      </bottom>
      <diagonal/>
    </border>
    <border>
      <left style="thin">
        <color rgb="FF245A8D"/>
      </left>
      <right style="thin">
        <color rgb="FF245A8D"/>
      </right>
      <top/>
      <bottom style="hair">
        <color rgb="FFD5DCE1"/>
      </bottom>
      <diagonal/>
    </border>
    <border>
      <left/>
      <right style="medium">
        <color rgb="FF000000"/>
      </right>
      <top/>
      <bottom style="hair">
        <color rgb="FFD5DCE1"/>
      </bottom>
      <diagonal/>
    </border>
    <border>
      <left style="thin">
        <color rgb="FF245A8D"/>
      </left>
      <right style="thin">
        <color rgb="FF245A8D"/>
      </right>
      <top/>
      <bottom/>
      <diagonal/>
    </border>
    <border>
      <left style="medium">
        <color indexed="64"/>
      </left>
      <right style="medium">
        <color indexed="64"/>
      </right>
      <top/>
      <bottom/>
      <diagonal/>
    </border>
    <border>
      <left/>
      <right style="thin">
        <color indexed="64"/>
      </right>
      <top/>
      <bottom/>
      <diagonal/>
    </border>
    <border>
      <left/>
      <right/>
      <top style="hair">
        <color rgb="FFD5DCE1"/>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thin">
        <color rgb="FF245A8D"/>
      </bottom>
      <diagonal/>
    </border>
    <border>
      <left style="medium">
        <color indexed="64"/>
      </left>
      <right style="medium">
        <color indexed="64"/>
      </right>
      <top style="thin">
        <color rgb="FF245A8D"/>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1">
    <xf numFmtId="0" fontId="0" fillId="0" borderId="0" xfId="0"/>
    <xf numFmtId="0" fontId="6" fillId="5" borderId="22" xfId="0" applyFont="1" applyFill="1" applyBorder="1" applyAlignment="1" applyProtection="1">
      <alignment vertical="center" wrapText="1"/>
      <protection locked="0"/>
    </xf>
    <xf numFmtId="0" fontId="6" fillId="5" borderId="28" xfId="0" applyFont="1" applyFill="1" applyBorder="1" applyAlignment="1" applyProtection="1">
      <alignment vertical="center" wrapText="1"/>
      <protection locked="0"/>
    </xf>
    <xf numFmtId="0" fontId="6" fillId="5" borderId="34" xfId="0" applyFont="1" applyFill="1" applyBorder="1" applyAlignment="1" applyProtection="1">
      <alignment vertical="center" wrapText="1"/>
      <protection locked="0"/>
    </xf>
    <xf numFmtId="0" fontId="6" fillId="5" borderId="32" xfId="0" applyFont="1" applyFill="1" applyBorder="1" applyAlignment="1" applyProtection="1">
      <alignment horizontal="left" vertical="center" wrapText="1"/>
      <protection locked="0"/>
    </xf>
    <xf numFmtId="0" fontId="6" fillId="5" borderId="29" xfId="0" applyFont="1" applyFill="1" applyBorder="1" applyAlignment="1" applyProtection="1">
      <alignment horizontal="left" vertical="center" wrapText="1"/>
      <protection locked="0"/>
    </xf>
    <xf numFmtId="0" fontId="6" fillId="5" borderId="23" xfId="0" applyFont="1" applyFill="1" applyBorder="1" applyAlignment="1" applyProtection="1">
      <alignment vertical="center" wrapText="1"/>
      <protection locked="0"/>
    </xf>
    <xf numFmtId="0" fontId="6" fillId="5" borderId="25" xfId="0" applyFont="1" applyFill="1" applyBorder="1" applyAlignment="1" applyProtection="1">
      <alignment horizontal="center" vertical="center" wrapText="1"/>
      <protection locked="0"/>
    </xf>
    <xf numFmtId="0" fontId="6" fillId="5" borderId="25"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6" fillId="5" borderId="26" xfId="0" applyFont="1" applyFill="1" applyBorder="1" applyAlignment="1" applyProtection="1">
      <alignment horizontal="left" vertical="center" wrapText="1"/>
      <protection locked="0"/>
    </xf>
    <xf numFmtId="0" fontId="6" fillId="5" borderId="26" xfId="0" applyFont="1" applyFill="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6" fillId="5" borderId="38" xfId="0" applyFont="1" applyFill="1" applyBorder="1" applyAlignment="1" applyProtection="1">
      <alignment horizontal="left" vertical="center" wrapText="1"/>
      <protection locked="0"/>
    </xf>
    <xf numFmtId="0" fontId="6" fillId="5" borderId="39" xfId="0" applyFont="1" applyFill="1" applyBorder="1" applyAlignment="1" applyProtection="1">
      <alignment vertical="center" wrapText="1"/>
      <protection locked="0"/>
    </xf>
    <xf numFmtId="0" fontId="6" fillId="5" borderId="40" xfId="0" applyFont="1" applyFill="1" applyBorder="1" applyAlignment="1" applyProtection="1">
      <alignment vertical="center" wrapText="1"/>
      <protection locked="0"/>
    </xf>
    <xf numFmtId="0" fontId="6" fillId="5" borderId="41" xfId="0" applyFont="1" applyFill="1" applyBorder="1" applyAlignment="1" applyProtection="1">
      <alignment vertical="center" wrapText="1"/>
      <protection locked="0"/>
    </xf>
    <xf numFmtId="164" fontId="6" fillId="5" borderId="43" xfId="0" applyNumberFormat="1" applyFont="1" applyFill="1" applyBorder="1" applyAlignment="1" applyProtection="1">
      <alignment vertical="center" wrapText="1"/>
      <protection locked="0"/>
    </xf>
    <xf numFmtId="0" fontId="2" fillId="5" borderId="42" xfId="1" applyFill="1" applyBorder="1" applyAlignment="1" applyProtection="1">
      <alignment horizontal="left" vertical="center" wrapText="1"/>
      <protection locked="0"/>
    </xf>
    <xf numFmtId="0" fontId="8" fillId="0" borderId="0" xfId="0" applyFont="1" applyAlignment="1">
      <alignment vertical="center" wrapText="1"/>
    </xf>
    <xf numFmtId="0" fontId="8" fillId="0" borderId="36" xfId="0" applyFont="1" applyBorder="1" applyAlignment="1">
      <alignmen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21" fillId="4" borderId="15" xfId="0" applyFont="1" applyFill="1" applyBorder="1" applyAlignment="1">
      <alignment horizontal="left" vertical="top" wrapText="1"/>
    </xf>
    <xf numFmtId="0" fontId="21" fillId="4" borderId="10" xfId="0" applyFont="1" applyFill="1" applyBorder="1" applyAlignment="1">
      <alignment horizontal="left" vertical="top" wrapText="1"/>
    </xf>
    <xf numFmtId="0" fontId="21" fillId="4" borderId="24" xfId="0" applyFont="1" applyFill="1" applyBorder="1" applyAlignment="1">
      <alignment horizontal="left" vertical="top" wrapText="1"/>
    </xf>
    <xf numFmtId="0" fontId="22" fillId="8" borderId="18" xfId="0" applyFont="1" applyFill="1" applyBorder="1" applyAlignment="1">
      <alignment horizontal="left" vertical="top" wrapText="1"/>
    </xf>
    <xf numFmtId="0" fontId="23" fillId="2" borderId="17" xfId="0" applyFont="1" applyFill="1" applyBorder="1" applyAlignment="1">
      <alignment horizontal="left" vertical="center" wrapText="1"/>
    </xf>
    <xf numFmtId="0" fontId="23" fillId="2" borderId="10" xfId="0" applyFont="1" applyFill="1" applyBorder="1" applyAlignment="1">
      <alignment horizontal="left" vertical="center" wrapText="1"/>
    </xf>
    <xf numFmtId="0" fontId="23" fillId="2" borderId="11" xfId="0" applyFont="1" applyFill="1" applyBorder="1" applyAlignment="1">
      <alignment horizontal="left" vertical="center" wrapText="1"/>
    </xf>
    <xf numFmtId="0" fontId="1" fillId="0" borderId="0" xfId="0" applyFont="1" applyAlignment="1">
      <alignment vertical="center"/>
    </xf>
    <xf numFmtId="0" fontId="9" fillId="3" borderId="0" xfId="0" applyFont="1" applyFill="1" applyAlignment="1">
      <alignment horizontal="centerContinuous" vertical="center" wrapText="1"/>
    </xf>
    <xf numFmtId="0" fontId="14" fillId="5" borderId="0" xfId="0" applyFont="1" applyFill="1" applyAlignment="1">
      <alignment horizontal="left" vertical="center"/>
    </xf>
    <xf numFmtId="0" fontId="5" fillId="4" borderId="0" xfId="0" applyFont="1" applyFill="1" applyAlignment="1">
      <alignment vertical="center" wrapText="1"/>
    </xf>
    <xf numFmtId="0" fontId="4" fillId="6" borderId="0" xfId="0" applyFont="1" applyFill="1" applyAlignment="1">
      <alignment vertical="center" wrapText="1"/>
    </xf>
    <xf numFmtId="0" fontId="13" fillId="4" borderId="10" xfId="0" applyFont="1" applyFill="1" applyBorder="1" applyAlignment="1">
      <alignment vertical="center" wrapText="1"/>
    </xf>
    <xf numFmtId="0" fontId="8" fillId="7" borderId="0" xfId="0" applyFont="1" applyFill="1" applyAlignment="1">
      <alignment vertical="center" wrapText="1"/>
    </xf>
    <xf numFmtId="0" fontId="5" fillId="4" borderId="10" xfId="0" applyFont="1" applyFill="1" applyBorder="1" applyAlignment="1">
      <alignment vertical="center" wrapText="1"/>
    </xf>
    <xf numFmtId="0" fontId="6" fillId="5" borderId="35" xfId="0" applyFont="1" applyFill="1" applyBorder="1" applyAlignment="1">
      <alignment vertical="center" wrapText="1"/>
    </xf>
    <xf numFmtId="0" fontId="6" fillId="4" borderId="0" xfId="0" applyFont="1" applyFill="1" applyAlignment="1">
      <alignment vertical="center" wrapText="1"/>
    </xf>
    <xf numFmtId="0" fontId="4" fillId="6" borderId="6" xfId="0" applyFont="1" applyFill="1" applyBorder="1" applyAlignment="1">
      <alignment vertical="center" wrapText="1"/>
    </xf>
    <xf numFmtId="0" fontId="12" fillId="2" borderId="26" xfId="0" applyFont="1" applyFill="1" applyBorder="1" applyAlignment="1">
      <alignment horizontal="center" vertical="center" wrapText="1"/>
    </xf>
    <xf numFmtId="0" fontId="16" fillId="0" borderId="14" xfId="0" applyFont="1" applyBorder="1" applyAlignment="1">
      <alignment horizontal="left" vertical="center" wrapText="1"/>
    </xf>
    <xf numFmtId="0" fontId="7" fillId="0" borderId="12" xfId="0" applyFont="1" applyBorder="1" applyAlignment="1">
      <alignment vertical="center" wrapText="1"/>
    </xf>
    <xf numFmtId="0" fontId="7" fillId="0" borderId="13" xfId="0" applyFont="1" applyBorder="1" applyAlignment="1">
      <alignment vertical="center" wrapText="1"/>
    </xf>
    <xf numFmtId="0" fontId="7" fillId="2" borderId="31" xfId="0" applyFont="1" applyFill="1" applyBorder="1" applyAlignment="1">
      <alignment horizontal="center" vertical="center" wrapText="1"/>
    </xf>
    <xf numFmtId="0" fontId="15" fillId="7" borderId="0" xfId="0" applyFont="1" applyFill="1" applyAlignment="1">
      <alignment horizontal="left" vertical="center" wrapText="1"/>
    </xf>
    <xf numFmtId="0" fontId="5" fillId="7" borderId="0" xfId="0" applyFont="1" applyFill="1" applyAlignment="1">
      <alignment vertical="center" wrapText="1"/>
    </xf>
    <xf numFmtId="0" fontId="6" fillId="7" borderId="21" xfId="0" applyFont="1" applyFill="1" applyBorder="1" applyAlignment="1">
      <alignment vertical="center" wrapText="1"/>
    </xf>
    <xf numFmtId="0" fontId="14" fillId="0" borderId="14" xfId="0" applyFont="1" applyBorder="1" applyAlignment="1">
      <alignment horizontal="left" vertical="center" wrapText="1"/>
    </xf>
    <xf numFmtId="0" fontId="7" fillId="2" borderId="0" xfId="0" applyFont="1" applyFill="1" applyAlignment="1">
      <alignment horizontal="center" vertical="center" wrapText="1"/>
    </xf>
    <xf numFmtId="0" fontId="15" fillId="7" borderId="30" xfId="0" applyFont="1" applyFill="1" applyBorder="1" applyAlignment="1">
      <alignment horizontal="left" vertical="center" wrapText="1"/>
    </xf>
    <xf numFmtId="0" fontId="5" fillId="7" borderId="30" xfId="0" applyFont="1" applyFill="1" applyBorder="1" applyAlignment="1">
      <alignment vertical="center" wrapText="1"/>
    </xf>
    <xf numFmtId="0" fontId="11" fillId="7" borderId="30" xfId="0" applyFont="1" applyFill="1" applyBorder="1" applyAlignment="1">
      <alignment vertical="center" wrapText="1"/>
    </xf>
    <xf numFmtId="0" fontId="6" fillId="7" borderId="33" xfId="0" applyFont="1" applyFill="1" applyBorder="1" applyAlignment="1">
      <alignment vertical="center" wrapText="1"/>
    </xf>
    <xf numFmtId="0" fontId="16" fillId="0" borderId="12" xfId="0" applyFont="1" applyBorder="1" applyAlignment="1">
      <alignment horizontal="left" vertical="center" wrapText="1"/>
    </xf>
    <xf numFmtId="0" fontId="14" fillId="0" borderId="12" xfId="0" applyFont="1" applyBorder="1" applyAlignment="1">
      <alignment vertical="center" wrapText="1"/>
    </xf>
    <xf numFmtId="0" fontId="14" fillId="0" borderId="13" xfId="0" applyFont="1" applyBorder="1" applyAlignment="1">
      <alignment vertical="center" wrapText="1"/>
    </xf>
    <xf numFmtId="0" fontId="12" fillId="2" borderId="35" xfId="0" applyFont="1" applyFill="1" applyBorder="1" applyAlignment="1">
      <alignment horizontal="center"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10" fillId="7" borderId="30" xfId="0" applyFont="1" applyFill="1" applyBorder="1" applyAlignment="1">
      <alignment horizontal="left" vertical="center" wrapText="1"/>
    </xf>
    <xf numFmtId="0" fontId="11" fillId="7" borderId="14" xfId="0" applyFont="1" applyFill="1" applyBorder="1" applyAlignment="1">
      <alignment vertical="center" wrapText="1"/>
    </xf>
    <xf numFmtId="0" fontId="6" fillId="7" borderId="13" xfId="0" applyFont="1" applyFill="1" applyBorder="1" applyAlignment="1">
      <alignment vertical="center" wrapText="1"/>
    </xf>
    <xf numFmtId="0" fontId="6" fillId="4" borderId="0" xfId="0" applyFont="1" applyFill="1" applyAlignment="1">
      <alignment horizontal="left" vertical="center" wrapText="1"/>
    </xf>
    <xf numFmtId="0" fontId="7" fillId="2" borderId="35" xfId="0" applyFont="1" applyFill="1" applyBorder="1" applyAlignment="1">
      <alignment horizontal="center" vertical="center" wrapText="1"/>
    </xf>
    <xf numFmtId="0" fontId="6" fillId="7" borderId="0" xfId="0" applyFont="1" applyFill="1" applyAlignment="1">
      <alignment vertical="center" wrapText="1"/>
    </xf>
    <xf numFmtId="0" fontId="8" fillId="7" borderId="26" xfId="0" applyFont="1" applyFill="1" applyBorder="1" applyAlignment="1">
      <alignment vertical="center" wrapText="1"/>
    </xf>
    <xf numFmtId="0" fontId="15" fillId="7" borderId="16" xfId="0" applyFont="1" applyFill="1" applyBorder="1" applyAlignment="1">
      <alignment horizontal="left" vertical="center" wrapText="1"/>
    </xf>
    <xf numFmtId="0" fontId="6" fillId="7" borderId="16" xfId="0" applyFont="1" applyFill="1" applyBorder="1" applyAlignment="1">
      <alignment vertical="center" wrapText="1"/>
    </xf>
    <xf numFmtId="0" fontId="8" fillId="7" borderId="35" xfId="0" applyFont="1" applyFill="1" applyBorder="1" applyAlignment="1">
      <alignment vertical="center" wrapText="1"/>
    </xf>
    <xf numFmtId="0" fontId="15" fillId="7" borderId="27" xfId="0" applyFont="1" applyFill="1" applyBorder="1" applyAlignment="1">
      <alignment horizontal="left" vertical="center" wrapText="1"/>
    </xf>
    <xf numFmtId="0" fontId="6" fillId="7" borderId="27" xfId="0" applyFont="1" applyFill="1" applyBorder="1" applyAlignment="1">
      <alignment vertical="center" wrapText="1"/>
    </xf>
    <xf numFmtId="0" fontId="8" fillId="7" borderId="31" xfId="0" applyFont="1" applyFill="1" applyBorder="1" applyAlignment="1">
      <alignment vertical="center" wrapText="1"/>
    </xf>
    <xf numFmtId="0" fontId="16" fillId="0" borderId="19" xfId="0" applyFont="1" applyBorder="1" applyAlignment="1">
      <alignment horizontal="left" vertical="center" wrapText="1"/>
    </xf>
    <xf numFmtId="0" fontId="7" fillId="0" borderId="19" xfId="0" applyFont="1" applyBorder="1" applyAlignment="1">
      <alignment vertical="center" wrapText="1"/>
    </xf>
    <xf numFmtId="0" fontId="7" fillId="0" borderId="20" xfId="0" applyFont="1" applyBorder="1" applyAlignment="1">
      <alignment vertical="center" wrapText="1"/>
    </xf>
    <xf numFmtId="0" fontId="7" fillId="2" borderId="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6" fillId="0" borderId="2" xfId="0" applyFont="1" applyBorder="1" applyAlignment="1">
      <alignment horizontal="left" vertical="center" wrapText="1"/>
    </xf>
    <xf numFmtId="0" fontId="7" fillId="2" borderId="8" xfId="0" applyFont="1" applyFill="1" applyBorder="1" applyAlignment="1">
      <alignment horizontal="center"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9" xfId="0" applyFont="1" applyBorder="1" applyAlignment="1">
      <alignment horizontal="left" vertical="center" wrapText="1"/>
    </xf>
    <xf numFmtId="0" fontId="8" fillId="0" borderId="9" xfId="0" applyFont="1" applyBorder="1" applyAlignment="1">
      <alignment vertical="center" wrapText="1"/>
    </xf>
    <xf numFmtId="0" fontId="5" fillId="4" borderId="8" xfId="0" applyFont="1" applyFill="1" applyBorder="1" applyAlignment="1">
      <alignment vertical="center" wrapText="1"/>
    </xf>
    <xf numFmtId="0" fontId="6" fillId="4" borderId="9" xfId="0" applyFont="1" applyFill="1" applyBorder="1" applyAlignment="1">
      <alignment vertical="center" wrapText="1"/>
    </xf>
    <xf numFmtId="0" fontId="7" fillId="2" borderId="2" xfId="0" applyFont="1" applyFill="1" applyBorder="1" applyAlignment="1">
      <alignment horizontal="center" vertical="center" wrapText="1"/>
    </xf>
    <xf numFmtId="0" fontId="16" fillId="0" borderId="3" xfId="0" applyFont="1" applyBorder="1" applyAlignment="1">
      <alignment vertical="center" wrapText="1"/>
    </xf>
    <xf numFmtId="0" fontId="16" fillId="0" borderId="4" xfId="0" applyFont="1" applyBorder="1" applyAlignment="1">
      <alignment vertical="center" wrapText="1"/>
    </xf>
    <xf numFmtId="0" fontId="15" fillId="0" borderId="5" xfId="0" applyFont="1" applyBorder="1" applyAlignment="1">
      <alignment horizontal="left" vertical="center" wrapText="1"/>
    </xf>
    <xf numFmtId="0" fontId="5" fillId="0" borderId="6" xfId="0" applyFont="1" applyBorder="1" applyAlignment="1">
      <alignment vertical="center" wrapText="1"/>
    </xf>
    <xf numFmtId="0" fontId="11" fillId="0" borderId="6" xfId="0" applyFont="1" applyBorder="1" applyAlignment="1">
      <alignment vertical="center" wrapText="1"/>
    </xf>
    <xf numFmtId="0" fontId="6" fillId="0" borderId="7" xfId="0" applyFont="1" applyBorder="1" applyAlignment="1">
      <alignment vertical="center" wrapText="1"/>
    </xf>
    <xf numFmtId="0" fontId="6" fillId="0" borderId="37" xfId="0" applyFont="1" applyBorder="1" applyAlignment="1">
      <alignment vertical="center" wrapText="1"/>
    </xf>
    <xf numFmtId="0" fontId="6" fillId="0" borderId="6" xfId="0" applyFont="1" applyBorder="1" applyAlignment="1">
      <alignment vertical="center" wrapText="1"/>
    </xf>
    <xf numFmtId="0" fontId="10" fillId="0" borderId="8" xfId="0" applyFont="1" applyBorder="1" applyAlignment="1">
      <alignment horizontal="left" vertical="center" wrapText="1"/>
    </xf>
    <xf numFmtId="0" fontId="5" fillId="0" borderId="0" xfId="0" applyFont="1" applyAlignment="1">
      <alignment vertical="center" wrapText="1"/>
    </xf>
    <xf numFmtId="0" fontId="6" fillId="0" borderId="0" xfId="0" applyFont="1" applyAlignment="1">
      <alignment vertical="center" wrapText="1"/>
    </xf>
    <xf numFmtId="0" fontId="6" fillId="0" borderId="9" xfId="0" applyFont="1" applyBorder="1" applyAlignment="1">
      <alignment vertical="center" wrapText="1"/>
    </xf>
    <xf numFmtId="0" fontId="12" fillId="2" borderId="5" xfId="0" applyFont="1" applyFill="1" applyBorder="1" applyAlignment="1">
      <alignment horizontal="center" vertical="center" wrapText="1"/>
    </xf>
    <xf numFmtId="0" fontId="10" fillId="0" borderId="5" xfId="0" applyFont="1" applyBorder="1" applyAlignment="1">
      <alignment horizontal="left" vertical="center" wrapText="1"/>
    </xf>
    <xf numFmtId="0" fontId="7" fillId="2" borderId="1"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0" borderId="0" xfId="0" applyFont="1" applyAlignment="1">
      <alignment horizontal="center" vertical="center" wrapText="1"/>
    </xf>
    <xf numFmtId="0" fontId="6" fillId="4" borderId="1" xfId="0" applyFont="1" applyFill="1" applyBorder="1" applyAlignment="1">
      <alignment horizontal="left" vertical="center" wrapText="1"/>
    </xf>
    <xf numFmtId="0" fontId="6" fillId="0" borderId="1" xfId="0" applyFont="1" applyBorder="1" applyAlignment="1">
      <alignment horizontal="left" vertical="center" wrapText="1"/>
    </xf>
    <xf numFmtId="0" fontId="5" fillId="4" borderId="10" xfId="0" applyFont="1" applyFill="1" applyBorder="1" applyAlignment="1">
      <alignment horizontal="center" vertical="center" wrapText="1"/>
    </xf>
    <xf numFmtId="0" fontId="5" fillId="0" borderId="0" xfId="0" applyFont="1" applyAlignment="1">
      <alignment horizontal="center" vertical="center" wrapText="1"/>
    </xf>
    <xf numFmtId="0" fontId="6" fillId="4" borderId="1" xfId="0" applyFont="1" applyFill="1" applyBorder="1" applyAlignment="1">
      <alignment vertical="center" wrapText="1"/>
    </xf>
    <xf numFmtId="0" fontId="6" fillId="0" borderId="1" xfId="0" applyFont="1" applyBorder="1" applyAlignment="1">
      <alignment vertical="center" wrapText="1"/>
    </xf>
    <xf numFmtId="0" fontId="6" fillId="0" borderId="0" xfId="0" applyFont="1" applyAlignment="1">
      <alignment horizontal="center" vertical="center" wrapText="1"/>
    </xf>
    <xf numFmtId="0" fontId="7" fillId="2" borderId="44" xfId="0" applyFont="1" applyFill="1" applyBorder="1" applyAlignment="1">
      <alignment horizontal="center" vertical="center" wrapText="1"/>
    </xf>
    <xf numFmtId="0" fontId="6" fillId="4" borderId="45" xfId="0" applyFont="1" applyFill="1" applyBorder="1" applyAlignment="1">
      <alignment vertical="center" wrapText="1"/>
    </xf>
    <xf numFmtId="0" fontId="12" fillId="0" borderId="0" xfId="0" applyFont="1" applyAlignment="1">
      <alignment horizontal="center" vertical="center" wrapText="1"/>
    </xf>
    <xf numFmtId="0" fontId="13" fillId="0" borderId="1" xfId="0" applyFont="1" applyBorder="1" applyAlignment="1">
      <alignment vertical="center" wrapText="1"/>
    </xf>
    <xf numFmtId="0" fontId="5" fillId="0" borderId="1" xfId="0" applyFont="1" applyBorder="1" applyAlignment="1">
      <alignment vertical="center" wrapText="1"/>
    </xf>
    <xf numFmtId="0" fontId="13" fillId="4" borderId="10" xfId="0" applyFont="1" applyFill="1" applyBorder="1" applyAlignment="1">
      <alignment horizontal="center" vertical="center" wrapText="1"/>
    </xf>
    <xf numFmtId="0" fontId="19" fillId="5" borderId="26" xfId="0" applyFont="1" applyFill="1" applyBorder="1" applyAlignment="1" applyProtection="1">
      <alignment horizontal="left" vertical="center" wrapText="1" indent="1"/>
      <protection locked="0"/>
    </xf>
    <xf numFmtId="0" fontId="19" fillId="5" borderId="25" xfId="0" applyFont="1" applyFill="1" applyBorder="1" applyAlignment="1" applyProtection="1">
      <alignment horizontal="left" vertical="center" wrapText="1" indent="1"/>
      <protection locked="0"/>
    </xf>
    <xf numFmtId="0" fontId="16" fillId="0" borderId="2" xfId="0" applyFont="1" applyBorder="1" applyAlignment="1">
      <alignment horizontal="left" vertical="top" wrapText="1"/>
    </xf>
    <xf numFmtId="0" fontId="3" fillId="0" borderId="0" xfId="0" applyFont="1"/>
    <xf numFmtId="0" fontId="6" fillId="5" borderId="42" xfId="0" applyFont="1" applyFill="1" applyBorder="1" applyAlignment="1" applyProtection="1">
      <alignment vertical="center" wrapText="1"/>
      <protection locked="0"/>
    </xf>
  </cellXfs>
  <cellStyles count="2">
    <cellStyle name="Hyperlink" xfId="1" builtinId="8"/>
    <cellStyle name="Normal" xfId="0" builtinId="0"/>
  </cellStyles>
  <dxfs count="32">
    <dxf>
      <font>
        <b/>
        <i val="0"/>
        <color rgb="FF0B5A2A"/>
      </font>
      <fill>
        <patternFill patternType="solid">
          <fgColor indexed="64"/>
          <bgColor rgb="FFDFF3E4"/>
        </patternFill>
      </fill>
    </dxf>
    <dxf>
      <font>
        <b/>
        <i val="0"/>
        <color rgb="FF5C4400"/>
      </font>
      <fill>
        <patternFill patternType="solid">
          <fgColor indexed="64"/>
          <bgColor rgb="FFFFF4CE"/>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0B5A2A"/>
      </font>
      <fill>
        <patternFill patternType="solid">
          <fgColor indexed="64"/>
          <bgColor rgb="FFDFF3E4"/>
        </patternFill>
      </fill>
    </dxf>
    <dxf>
      <font>
        <b/>
        <i val="0"/>
        <color rgb="FF5C4400"/>
      </font>
      <fill>
        <patternFill patternType="solid">
          <fgColor indexed="64"/>
          <bgColor rgb="FFFFF4CE"/>
        </patternFill>
      </fill>
    </dxf>
    <dxf>
      <font>
        <b/>
        <i val="0"/>
        <color rgb="FF7B241C"/>
      </font>
      <fill>
        <patternFill patternType="solid">
          <fgColor indexed="64"/>
          <bgColor rgb="FFFADBD8"/>
        </patternFill>
      </fill>
    </dxf>
    <dxf>
      <font>
        <b/>
        <i val="0"/>
        <color rgb="FF0B5A2A"/>
      </font>
      <fill>
        <patternFill patternType="solid">
          <fgColor indexed="64"/>
          <bgColor rgb="FFDFF3E4"/>
        </patternFill>
      </fill>
    </dxf>
    <dxf>
      <font>
        <b/>
        <i val="0"/>
        <color rgb="FF5C4400"/>
      </font>
      <fill>
        <patternFill patternType="solid">
          <fgColor indexed="64"/>
          <bgColor rgb="FFFFF4CE"/>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
      <font>
        <b/>
        <i val="0"/>
        <color rgb="FF7B241C"/>
      </font>
      <fill>
        <patternFill patternType="solid">
          <fgColor indexed="64"/>
          <bgColor rgb="FFFADBD8"/>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80C47-9485-4D15-B4B0-087F494E2C4F}">
  <dimension ref="A1:B8"/>
  <sheetViews>
    <sheetView showGridLines="0" tabSelected="1" topLeftCell="B1" zoomScale="62" zoomScaleNormal="62" workbookViewId="0">
      <selection activeCell="B1" sqref="B1"/>
    </sheetView>
  </sheetViews>
  <sheetFormatPr defaultColWidth="0" defaultRowHeight="15" zeroHeight="1" x14ac:dyDescent="0.25"/>
  <cols>
    <col min="1" max="1" width="0" hidden="1" customWidth="1"/>
    <col min="2" max="2" width="127.85546875" customWidth="1"/>
    <col min="3" max="16384" width="8.7109375" hidden="1"/>
  </cols>
  <sheetData>
    <row r="1" spans="2:2" ht="60.6" customHeight="1" x14ac:dyDescent="0.25">
      <c r="B1" s="24" t="s">
        <v>617</v>
      </c>
    </row>
    <row r="2" spans="2:2" ht="26.1" customHeight="1" thickBot="1" x14ac:dyDescent="0.3">
      <c r="B2" s="25" t="s">
        <v>273</v>
      </c>
    </row>
    <row r="3" spans="2:2" ht="176.1" customHeight="1" x14ac:dyDescent="0.25">
      <c r="B3" s="21" t="s">
        <v>612</v>
      </c>
    </row>
    <row r="4" spans="2:2" ht="26.1" customHeight="1" x14ac:dyDescent="0.25">
      <c r="B4" s="26" t="s">
        <v>613</v>
      </c>
    </row>
    <row r="5" spans="2:2" ht="357.95" customHeight="1" x14ac:dyDescent="0.25">
      <c r="B5" s="22" t="s">
        <v>614</v>
      </c>
    </row>
    <row r="6" spans="2:2" ht="299.25" x14ac:dyDescent="0.25">
      <c r="B6" s="22" t="s">
        <v>608</v>
      </c>
    </row>
    <row r="7" spans="2:2" ht="26.1" customHeight="1" x14ac:dyDescent="0.25">
      <c r="B7" s="27" t="s">
        <v>24</v>
      </c>
    </row>
    <row r="8" spans="2:2" ht="267.95" customHeight="1" x14ac:dyDescent="0.25">
      <c r="B8" s="23" t="s">
        <v>615</v>
      </c>
    </row>
  </sheetData>
  <sheetProtection selectLockedCells="1" selectUn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07473-4BE1-4880-92C6-86D74078986B}">
  <sheetPr>
    <pageSetUpPr fitToPage="1"/>
  </sheetPr>
  <dimension ref="A1:I114"/>
  <sheetViews>
    <sheetView showGridLines="0" topLeftCell="B1" zoomScale="87" zoomScaleNormal="87" workbookViewId="0">
      <pane ySplit="2" topLeftCell="A3" activePane="bottomLeft" state="frozen"/>
      <selection pane="bottomLeft" activeCell="E18" sqref="E18"/>
    </sheetView>
  </sheetViews>
  <sheetFormatPr defaultColWidth="0" defaultRowHeight="15" zeroHeight="1" x14ac:dyDescent="0.25"/>
  <cols>
    <col min="1" max="1" width="1.42578125" hidden="1" customWidth="1"/>
    <col min="2" max="2" width="44.42578125" customWidth="1"/>
    <col min="3" max="3" width="100.140625" customWidth="1"/>
    <col min="4" max="4" width="0.28515625" customWidth="1"/>
    <col min="5" max="5" width="19.140625" customWidth="1"/>
    <col min="6" max="6" width="22.7109375" customWidth="1"/>
    <col min="7" max="7" width="7.5703125" customWidth="1"/>
    <col min="8" max="8" width="17.28515625" customWidth="1"/>
    <col min="9" max="9" width="42.7109375" customWidth="1"/>
    <col min="10" max="16384" width="8.7109375" hidden="1"/>
  </cols>
  <sheetData>
    <row r="1" spans="2:7" x14ac:dyDescent="0.25">
      <c r="B1" s="28"/>
      <c r="C1" s="28"/>
      <c r="D1" s="28"/>
      <c r="E1" s="28"/>
      <c r="F1" s="28"/>
      <c r="G1" s="28"/>
    </row>
    <row r="2" spans="2:7" ht="30" customHeight="1" x14ac:dyDescent="0.25">
      <c r="B2" s="29" t="s">
        <v>616</v>
      </c>
      <c r="C2" s="29"/>
      <c r="D2" s="29"/>
      <c r="E2" s="29"/>
      <c r="F2" s="29"/>
      <c r="G2" s="29"/>
    </row>
    <row r="3" spans="2:7" ht="21.95" customHeight="1" x14ac:dyDescent="0.25">
      <c r="B3" s="30" t="s">
        <v>598</v>
      </c>
      <c r="C3" s="31"/>
      <c r="D3" s="31"/>
      <c r="E3" s="31"/>
      <c r="F3" s="31"/>
      <c r="G3" s="31"/>
    </row>
    <row r="4" spans="2:7" ht="16.5" thickBot="1" x14ac:dyDescent="0.3">
      <c r="B4" s="32" t="s">
        <v>0</v>
      </c>
      <c r="C4" s="32"/>
      <c r="D4" s="32"/>
      <c r="E4" s="32"/>
      <c r="F4" s="32"/>
      <c r="G4" s="32"/>
    </row>
    <row r="5" spans="2:7" x14ac:dyDescent="0.25">
      <c r="B5" s="33" t="s">
        <v>585</v>
      </c>
      <c r="C5" s="11"/>
      <c r="D5" s="34"/>
      <c r="E5" s="34"/>
      <c r="F5" s="34"/>
      <c r="G5" s="34"/>
    </row>
    <row r="6" spans="2:7" x14ac:dyDescent="0.25">
      <c r="B6" s="35" t="s">
        <v>586</v>
      </c>
      <c r="C6" s="12"/>
      <c r="D6" s="34"/>
      <c r="E6" s="34"/>
      <c r="F6" s="34"/>
      <c r="G6" s="34"/>
    </row>
    <row r="7" spans="2:7" x14ac:dyDescent="0.25">
      <c r="B7" s="35" t="s">
        <v>587</v>
      </c>
      <c r="C7" s="13"/>
      <c r="D7" s="34"/>
      <c r="E7" s="34"/>
      <c r="F7" s="34"/>
      <c r="G7" s="34"/>
    </row>
    <row r="8" spans="2:7" x14ac:dyDescent="0.25">
      <c r="B8" s="35" t="s">
        <v>588</v>
      </c>
      <c r="C8" s="36" t="str" cm="1">
        <f t="array" ref="C8">IF(OR($C$5="",$C$6="",$C$7=""),"",IFERROR(_xlfn.XLOOKUP(1,('Service List'!$A$2:$A$185=$C$5)*('Service List'!$B$2:$B$185=$C$6)*('Service List'!$C$2:$C$185=$C$7),'Service List'!$D$2:$D$185,""),""))</f>
        <v/>
      </c>
      <c r="D8" s="34"/>
      <c r="E8" s="34"/>
      <c r="F8" s="34"/>
      <c r="G8" s="34"/>
    </row>
    <row r="9" spans="2:7" x14ac:dyDescent="0.25">
      <c r="B9" s="35" t="s">
        <v>589</v>
      </c>
      <c r="C9" s="14"/>
      <c r="D9" s="34"/>
      <c r="E9" s="34"/>
      <c r="F9" s="34"/>
      <c r="G9" s="34"/>
    </row>
    <row r="10" spans="2:7" x14ac:dyDescent="0.25">
      <c r="B10" s="35" t="s">
        <v>590</v>
      </c>
      <c r="C10" s="120"/>
      <c r="D10" s="34"/>
      <c r="E10" s="34"/>
      <c r="F10" s="34"/>
      <c r="G10" s="34"/>
    </row>
    <row r="11" spans="2:7" ht="21.95" customHeight="1" x14ac:dyDescent="0.25">
      <c r="B11" s="35" t="s">
        <v>591</v>
      </c>
      <c r="C11" s="120"/>
      <c r="D11" s="34"/>
      <c r="E11" s="34"/>
      <c r="F11" s="34"/>
      <c r="G11" s="34"/>
    </row>
    <row r="12" spans="2:7" x14ac:dyDescent="0.25">
      <c r="B12" s="35" t="s">
        <v>592</v>
      </c>
      <c r="C12" s="16"/>
      <c r="D12" s="34"/>
      <c r="E12" s="34"/>
      <c r="F12" s="34"/>
      <c r="G12" s="34"/>
    </row>
    <row r="13" spans="2:7" x14ac:dyDescent="0.25">
      <c r="B13" s="35" t="s">
        <v>593</v>
      </c>
      <c r="C13" s="120"/>
      <c r="D13" s="34"/>
      <c r="E13" s="34"/>
      <c r="F13" s="34"/>
      <c r="G13" s="34"/>
    </row>
    <row r="14" spans="2:7" ht="15.75" thickBot="1" x14ac:dyDescent="0.3">
      <c r="B14" s="35" t="s">
        <v>594</v>
      </c>
      <c r="C14" s="15"/>
      <c r="D14" s="34"/>
      <c r="E14" s="34"/>
      <c r="F14" s="34"/>
      <c r="G14" s="34"/>
    </row>
    <row r="15" spans="2:7" x14ac:dyDescent="0.25">
      <c r="B15" s="37"/>
      <c r="C15" s="37"/>
      <c r="D15" s="37"/>
      <c r="E15" s="37"/>
      <c r="F15" s="37"/>
      <c r="G15" s="37"/>
    </row>
    <row r="16" spans="2:7" ht="16.5" thickBot="1" x14ac:dyDescent="0.3">
      <c r="B16" s="38" t="s">
        <v>1</v>
      </c>
      <c r="C16" s="38"/>
      <c r="D16" s="38"/>
      <c r="E16" s="38"/>
      <c r="F16" s="38"/>
      <c r="G16" s="38"/>
    </row>
    <row r="17" spans="2:7" ht="41.45" customHeight="1" thickBot="1" x14ac:dyDescent="0.3">
      <c r="B17" s="39" t="s">
        <v>602</v>
      </c>
      <c r="C17" s="40" t="s">
        <v>3</v>
      </c>
      <c r="D17" s="41"/>
      <c r="E17" s="41"/>
      <c r="F17" s="41"/>
      <c r="G17" s="42"/>
    </row>
    <row r="18" spans="2:7" ht="41.45" customHeight="1" thickBot="1" x14ac:dyDescent="0.3">
      <c r="B18" s="43"/>
      <c r="C18" s="44" t="s">
        <v>4</v>
      </c>
      <c r="D18" s="45"/>
      <c r="E18" s="3"/>
      <c r="F18" s="34"/>
      <c r="G18" s="46"/>
    </row>
    <row r="19" spans="2:7" ht="75.75" thickBot="1" x14ac:dyDescent="0.3">
      <c r="B19" s="39" t="s">
        <v>603</v>
      </c>
      <c r="C19" s="47" t="s">
        <v>599</v>
      </c>
      <c r="D19" s="41"/>
      <c r="E19" s="41"/>
      <c r="F19" s="41"/>
      <c r="G19" s="42"/>
    </row>
    <row r="20" spans="2:7" ht="31.5" customHeight="1" thickBot="1" x14ac:dyDescent="0.3">
      <c r="B20" s="48"/>
      <c r="C20" s="49" t="s">
        <v>268</v>
      </c>
      <c r="D20" s="50"/>
      <c r="E20" s="4"/>
      <c r="F20" s="51" t="s">
        <v>558</v>
      </c>
      <c r="G20" s="52"/>
    </row>
    <row r="21" spans="2:7" ht="27" customHeight="1" thickBot="1" x14ac:dyDescent="0.3">
      <c r="B21" s="39" t="s">
        <v>604</v>
      </c>
      <c r="C21" s="53" t="s">
        <v>6</v>
      </c>
      <c r="D21" s="54"/>
      <c r="E21" s="54"/>
      <c r="F21" s="54"/>
      <c r="G21" s="55"/>
    </row>
    <row r="22" spans="2:7" ht="33" customHeight="1" thickBot="1" x14ac:dyDescent="0.3">
      <c r="B22" s="43"/>
      <c r="C22" s="44" t="s">
        <v>4</v>
      </c>
      <c r="D22" s="45"/>
      <c r="E22" s="3"/>
      <c r="F22" s="34"/>
      <c r="G22" s="46"/>
    </row>
    <row r="23" spans="2:7" ht="75.75" thickBot="1" x14ac:dyDescent="0.3">
      <c r="B23" s="56" t="s">
        <v>263</v>
      </c>
      <c r="C23" s="40" t="s">
        <v>600</v>
      </c>
      <c r="D23" s="41"/>
      <c r="E23" s="41"/>
      <c r="F23" s="57"/>
      <c r="G23" s="58"/>
    </row>
    <row r="24" spans="2:7" ht="32.450000000000003" customHeight="1" thickBot="1" x14ac:dyDescent="0.3">
      <c r="B24" s="43"/>
      <c r="C24" s="59" t="s">
        <v>269</v>
      </c>
      <c r="D24" s="50"/>
      <c r="E24" s="5"/>
      <c r="F24" s="60" t="s">
        <v>558</v>
      </c>
      <c r="G24" s="61"/>
    </row>
    <row r="25" spans="2:7" ht="15.75" hidden="1" thickBot="1" x14ac:dyDescent="0.3">
      <c r="B25" s="31"/>
      <c r="C25" s="62"/>
      <c r="D25" s="37"/>
      <c r="E25" s="37"/>
      <c r="F25" s="37"/>
      <c r="G25" s="37"/>
    </row>
    <row r="26" spans="2:7" ht="60.75" thickBot="1" x14ac:dyDescent="0.3">
      <c r="B26" s="39" t="s">
        <v>605</v>
      </c>
      <c r="C26" s="40" t="s">
        <v>579</v>
      </c>
      <c r="D26" s="41"/>
      <c r="E26" s="41"/>
      <c r="F26" s="41"/>
      <c r="G26" s="58"/>
    </row>
    <row r="27" spans="2:7" x14ac:dyDescent="0.25">
      <c r="B27" s="63"/>
      <c r="C27" s="44" t="s">
        <v>8</v>
      </c>
      <c r="D27" s="64"/>
      <c r="E27" s="64"/>
      <c r="F27" s="6"/>
      <c r="G27" s="65"/>
    </row>
    <row r="28" spans="2:7" x14ac:dyDescent="0.25">
      <c r="B28" s="63"/>
      <c r="C28" s="66" t="s">
        <v>9</v>
      </c>
      <c r="D28" s="67"/>
      <c r="E28" s="67"/>
      <c r="F28" s="1"/>
      <c r="G28" s="68"/>
    </row>
    <row r="29" spans="2:7" x14ac:dyDescent="0.25">
      <c r="B29" s="63"/>
      <c r="C29" s="66" t="s">
        <v>10</v>
      </c>
      <c r="D29" s="67"/>
      <c r="E29" s="67"/>
      <c r="F29" s="1"/>
      <c r="G29" s="68"/>
    </row>
    <row r="30" spans="2:7" x14ac:dyDescent="0.25">
      <c r="B30" s="63"/>
      <c r="C30" s="66" t="s">
        <v>11</v>
      </c>
      <c r="D30" s="67"/>
      <c r="E30" s="67"/>
      <c r="F30" s="1"/>
      <c r="G30" s="68"/>
    </row>
    <row r="31" spans="2:7" x14ac:dyDescent="0.25">
      <c r="B31" s="63"/>
      <c r="C31" s="66" t="s">
        <v>12</v>
      </c>
      <c r="D31" s="67"/>
      <c r="E31" s="67"/>
      <c r="F31" s="1"/>
      <c r="G31" s="68"/>
    </row>
    <row r="32" spans="2:7" x14ac:dyDescent="0.25">
      <c r="B32" s="63"/>
      <c r="C32" s="66" t="s">
        <v>13</v>
      </c>
      <c r="D32" s="67"/>
      <c r="E32" s="67"/>
      <c r="F32" s="1"/>
      <c r="G32" s="68"/>
    </row>
    <row r="33" spans="2:7" ht="15.75" thickBot="1" x14ac:dyDescent="0.3">
      <c r="B33" s="63"/>
      <c r="C33" s="69" t="s">
        <v>14</v>
      </c>
      <c r="D33" s="70"/>
      <c r="E33" s="70"/>
      <c r="F33" s="2"/>
      <c r="G33" s="71"/>
    </row>
    <row r="34" spans="2:7" ht="15.75" hidden="1" thickBot="1" x14ac:dyDescent="0.3">
      <c r="B34" s="43"/>
      <c r="C34" s="62"/>
      <c r="D34" s="37"/>
      <c r="E34" s="37"/>
      <c r="F34" s="37"/>
      <c r="G34" s="37"/>
    </row>
    <row r="35" spans="2:7" ht="75.75" thickBot="1" x14ac:dyDescent="0.3">
      <c r="B35" s="39" t="s">
        <v>264</v>
      </c>
      <c r="C35" s="72" t="s">
        <v>610</v>
      </c>
      <c r="D35" s="73"/>
      <c r="E35" s="73"/>
      <c r="F35" s="73"/>
      <c r="G35" s="74"/>
    </row>
    <row r="36" spans="2:7" ht="90" customHeight="1" thickBot="1" x14ac:dyDescent="0.3">
      <c r="B36" s="75"/>
      <c r="C36" s="116"/>
      <c r="D36" s="17"/>
      <c r="E36" s="17"/>
      <c r="F36" s="17"/>
      <c r="G36" s="18"/>
    </row>
    <row r="37" spans="2:7" ht="45" x14ac:dyDescent="0.25">
      <c r="B37" s="76" t="s">
        <v>606</v>
      </c>
      <c r="C37" s="77" t="s">
        <v>601</v>
      </c>
      <c r="D37" s="57"/>
      <c r="E37" s="57"/>
      <c r="F37" s="57"/>
      <c r="G37" s="58"/>
    </row>
    <row r="38" spans="2:7" ht="15.75" thickBot="1" x14ac:dyDescent="0.3">
      <c r="B38" s="78"/>
      <c r="C38" s="79"/>
      <c r="D38" s="80"/>
      <c r="E38" s="80"/>
      <c r="F38" s="80"/>
      <c r="G38" s="81"/>
    </row>
    <row r="39" spans="2:7" ht="29.45" customHeight="1" thickBot="1" x14ac:dyDescent="0.3">
      <c r="B39" s="43"/>
      <c r="C39" s="9"/>
      <c r="D39" s="17"/>
      <c r="E39" s="17"/>
      <c r="F39" s="17"/>
      <c r="G39" s="82"/>
    </row>
    <row r="40" spans="2:7" ht="135.75" thickBot="1" x14ac:dyDescent="0.3">
      <c r="B40" s="76" t="s">
        <v>595</v>
      </c>
      <c r="C40" s="118" t="s">
        <v>609</v>
      </c>
      <c r="D40" s="57"/>
      <c r="E40" s="57"/>
      <c r="F40" s="57"/>
      <c r="G40" s="58"/>
    </row>
    <row r="41" spans="2:7" ht="150" customHeight="1" thickBot="1" x14ac:dyDescent="0.3">
      <c r="B41" s="78"/>
      <c r="C41" s="117"/>
      <c r="D41" s="19"/>
      <c r="E41" s="19"/>
      <c r="F41" s="19"/>
      <c r="G41" s="20"/>
    </row>
    <row r="42" spans="2:7" ht="15.75" hidden="1" thickBot="1" x14ac:dyDescent="0.3">
      <c r="B42" s="83"/>
      <c r="C42" s="62"/>
      <c r="D42" s="37"/>
      <c r="E42" s="37"/>
      <c r="F42" s="37"/>
      <c r="G42" s="84"/>
    </row>
    <row r="43" spans="2:7" ht="75.75" thickBot="1" x14ac:dyDescent="0.3">
      <c r="B43" s="85" t="s">
        <v>596</v>
      </c>
      <c r="C43" s="77" t="s">
        <v>566</v>
      </c>
      <c r="D43" s="86"/>
      <c r="E43" s="86"/>
      <c r="F43" s="86"/>
      <c r="G43" s="87"/>
    </row>
    <row r="44" spans="2:7" ht="27.6" customHeight="1" thickBot="1" x14ac:dyDescent="0.3">
      <c r="B44" s="75"/>
      <c r="C44" s="88" t="s">
        <v>16</v>
      </c>
      <c r="D44" s="89"/>
      <c r="E44" s="7"/>
      <c r="F44" s="90" t="s">
        <v>558</v>
      </c>
      <c r="G44" s="91"/>
    </row>
    <row r="45" spans="2:7" ht="30.75" thickBot="1" x14ac:dyDescent="0.3">
      <c r="B45" s="76" t="s">
        <v>607</v>
      </c>
      <c r="C45" s="77" t="s">
        <v>567</v>
      </c>
      <c r="D45" s="86"/>
      <c r="E45" s="86"/>
      <c r="F45" s="86"/>
      <c r="G45" s="87"/>
    </row>
    <row r="46" spans="2:7" ht="33.950000000000003" customHeight="1" thickBot="1" x14ac:dyDescent="0.3">
      <c r="B46" s="75"/>
      <c r="C46" s="88" t="s">
        <v>4</v>
      </c>
      <c r="D46" s="92"/>
      <c r="E46" s="7"/>
      <c r="F46" s="93"/>
      <c r="G46" s="91"/>
    </row>
    <row r="47" spans="2:7" ht="45.75" thickBot="1" x14ac:dyDescent="0.3">
      <c r="B47" s="76" t="s">
        <v>369</v>
      </c>
      <c r="C47" s="77" t="s">
        <v>568</v>
      </c>
      <c r="D47" s="86"/>
      <c r="E47" s="86"/>
      <c r="F47" s="86"/>
      <c r="G47" s="87"/>
    </row>
    <row r="48" spans="2:7" ht="36.6" customHeight="1" thickBot="1" x14ac:dyDescent="0.3">
      <c r="B48" s="75"/>
      <c r="C48" s="94" t="s">
        <v>556</v>
      </c>
      <c r="D48" s="95"/>
      <c r="E48" s="10" t="b">
        <v>0</v>
      </c>
      <c r="F48" s="96"/>
      <c r="G48" s="97"/>
    </row>
    <row r="49" spans="2:7" ht="24" customHeight="1" thickBot="1" x14ac:dyDescent="0.3">
      <c r="B49" s="76" t="s">
        <v>562</v>
      </c>
      <c r="C49" s="77" t="s">
        <v>563</v>
      </c>
      <c r="D49" s="86"/>
      <c r="E49" s="86"/>
      <c r="F49" s="86"/>
      <c r="G49" s="87"/>
    </row>
    <row r="50" spans="2:7" ht="29.45" customHeight="1" thickBot="1" x14ac:dyDescent="0.3">
      <c r="B50" s="75"/>
      <c r="C50" s="88" t="s">
        <v>23</v>
      </c>
      <c r="D50" s="89"/>
      <c r="E50" s="7"/>
      <c r="F50" s="90" t="s">
        <v>558</v>
      </c>
      <c r="G50" s="91"/>
    </row>
    <row r="51" spans="2:7" ht="15.75" thickBot="1" x14ac:dyDescent="0.3">
      <c r="B51" s="31"/>
      <c r="C51" s="62"/>
      <c r="D51" s="37"/>
      <c r="E51" s="37"/>
      <c r="F51" s="37"/>
      <c r="G51" s="37"/>
    </row>
    <row r="52" spans="2:7" ht="30.75" thickBot="1" x14ac:dyDescent="0.3">
      <c r="B52" s="76" t="s">
        <v>597</v>
      </c>
      <c r="C52" s="77" t="s">
        <v>572</v>
      </c>
      <c r="D52" s="86"/>
      <c r="E52" s="86"/>
      <c r="F52" s="86"/>
      <c r="G52" s="87"/>
    </row>
    <row r="53" spans="2:7" ht="26.1" customHeight="1" thickBot="1" x14ac:dyDescent="0.3">
      <c r="B53" s="98"/>
      <c r="C53" s="99" t="s">
        <v>556</v>
      </c>
      <c r="D53" s="93"/>
      <c r="E53" s="8" t="b">
        <v>0</v>
      </c>
      <c r="F53" s="93"/>
      <c r="G53" s="91"/>
    </row>
    <row r="54" spans="2:7" x14ac:dyDescent="0.25">
      <c r="B54" s="37"/>
      <c r="C54" s="37"/>
      <c r="D54" s="37"/>
      <c r="E54" s="37"/>
      <c r="F54" s="37"/>
      <c r="G54" s="37"/>
    </row>
    <row r="55" spans="2:7" x14ac:dyDescent="0.25">
      <c r="B55" s="100" t="s">
        <v>18</v>
      </c>
      <c r="C55" s="100"/>
      <c r="D55" s="100"/>
      <c r="E55" s="101"/>
      <c r="F55" s="102"/>
      <c r="G55" s="102"/>
    </row>
    <row r="56" spans="2:7" x14ac:dyDescent="0.25">
      <c r="B56" s="100" t="s">
        <v>368</v>
      </c>
      <c r="C56" s="103" t="s">
        <v>611</v>
      </c>
      <c r="D56" s="104"/>
      <c r="E56" s="105" t="str" cm="1">
        <f t="array" ref="E56">IF(AND(COUNTIF(ReportStateOptions,C5)=1,COUNTIFS('Service List'!$A$2:$A$185,C5,'Service List'!$B$2:$B$185,C6,'Service List'!$C$2:$C$185,C7)=1),"Complete","Action required")</f>
        <v>Action required</v>
      </c>
      <c r="G56" s="106"/>
    </row>
    <row r="57" spans="2:7" x14ac:dyDescent="0.25">
      <c r="B57" s="100" t="s">
        <v>368</v>
      </c>
      <c r="C57" s="103" t="s">
        <v>569</v>
      </c>
      <c r="D57" s="104"/>
      <c r="E57" s="105" t="str">
        <f>IF(AND(C8&lt;&gt;"",COUNTIFS('Service ID'!$A$2:$A$185,C5,'Service ID'!$B$2:$B$185,C6,'Service ID'!$C$2:$C$185,C7,'Service ID'!$D$2:$D$185,C8)=1),"Complete","Action required")</f>
        <v>Action required</v>
      </c>
      <c r="G57" s="106"/>
    </row>
    <row r="58" spans="2:7" x14ac:dyDescent="0.25">
      <c r="B58" s="100" t="s">
        <v>368</v>
      </c>
      <c r="C58" s="103" t="s">
        <v>580</v>
      </c>
      <c r="D58" s="104"/>
      <c r="E58" s="105" t="str">
        <f>IF(AND(OR(C9="Stage 1 - 1 October 2026 - 31 December 2026",C9="Stage 2 - 1 January 2027 - 30 September 2027"),LEN(TRIM(C10))&gt;0,LEN(TRIM(C11))&gt;0,LEN(TRIM(C12))&gt;0,LEN(TRIM(C13))&gt;0,ISNUMBER(C14),C14&gt;=DATE(2027,1,1)),"Complete","Action required")</f>
        <v>Action required</v>
      </c>
      <c r="G58" s="106"/>
    </row>
    <row r="59" spans="2:7" x14ac:dyDescent="0.25">
      <c r="B59" s="100" t="s">
        <v>2</v>
      </c>
      <c r="C59" s="103" t="s">
        <v>254</v>
      </c>
      <c r="D59" s="104"/>
      <c r="E59" s="105" t="str">
        <f>IF(OR(E18="Yes",E18="No"),"Complete","Action required")</f>
        <v>Action required</v>
      </c>
      <c r="G59" s="106"/>
    </row>
    <row r="60" spans="2:7" x14ac:dyDescent="0.25">
      <c r="B60" s="100" t="s">
        <v>262</v>
      </c>
      <c r="C60" s="103" t="s">
        <v>255</v>
      </c>
      <c r="D60" s="104"/>
      <c r="E60" s="105" t="str">
        <f>IF(E18="","Action required",IF(E18="No",IF(ISNUMBER(E20),"Complete","Action required"),IF(E20="","Complete","Action required")))</f>
        <v>Action required</v>
      </c>
      <c r="G60" s="106"/>
    </row>
    <row r="61" spans="2:7" x14ac:dyDescent="0.25">
      <c r="B61" s="100" t="s">
        <v>5</v>
      </c>
      <c r="C61" s="103" t="s">
        <v>256</v>
      </c>
      <c r="D61" s="104"/>
      <c r="E61" s="105" t="str">
        <f>IF(OR(E22="Yes",E22="No"),"Complete","Action required")</f>
        <v>Action required</v>
      </c>
      <c r="G61" s="106"/>
    </row>
    <row r="62" spans="2:7" x14ac:dyDescent="0.25">
      <c r="B62" s="100" t="s">
        <v>263</v>
      </c>
      <c r="C62" s="103" t="s">
        <v>266</v>
      </c>
      <c r="D62" s="104"/>
      <c r="E62" s="105" t="str">
        <f>IF(E22="","Action required",IF(E22="No",IF(ISNUMBER(E24),"Complete","Action required"),IF(E24="","Complete","Action required")))</f>
        <v>Action required</v>
      </c>
      <c r="G62" s="106"/>
    </row>
    <row r="63" spans="2:7" x14ac:dyDescent="0.25">
      <c r="B63" s="100" t="s">
        <v>7</v>
      </c>
      <c r="C63" s="103" t="s">
        <v>559</v>
      </c>
      <c r="D63" s="104"/>
      <c r="E63" s="105" t="str">
        <f>IF(AND(COUNTA(F27:F33)=7,COUNTIF(F27:F33,"Yes")&gt;=1,COUNTIF(F27:F33,"Yes")+COUNTIF(F27:F33,"No")+COUNTIF(F27:F33,"Don't know")=7),"Complete","Action required")</f>
        <v>Action required</v>
      </c>
      <c r="G63" s="106"/>
    </row>
    <row r="64" spans="2:7" x14ac:dyDescent="0.25">
      <c r="B64" s="100" t="s">
        <v>264</v>
      </c>
      <c r="C64" s="103" t="s">
        <v>267</v>
      </c>
      <c r="D64" s="104"/>
      <c r="E64" s="105" t="str">
        <f>IF(F33="","Pending",IF(OR(F33="No",F33="Don't know"),IF(LEN(TRIM(C36))=0,"Complete","Action required"),IF(F33="Yes",IF(AND(LEN(TRIM(C36))&gt;0,LEN(C36)&lt;=1000),"Complete","Action required"),"Action required")))</f>
        <v>Pending</v>
      </c>
      <c r="G64" s="106"/>
    </row>
    <row r="65" spans="2:7" x14ac:dyDescent="0.25">
      <c r="B65" s="100" t="s">
        <v>265</v>
      </c>
      <c r="C65" s="103" t="s">
        <v>261</v>
      </c>
      <c r="D65" s="104"/>
      <c r="E65" s="105" t="str">
        <f>IF(AND(LEN(TRIM(C39))&gt;0,COUNTIFS(C27:C33,C39,F27:F33,"Yes")=1),"Complete","Action required")</f>
        <v>Action required</v>
      </c>
      <c r="G65" s="106"/>
    </row>
    <row r="66" spans="2:7" x14ac:dyDescent="0.25">
      <c r="B66" s="100" t="s">
        <v>15</v>
      </c>
      <c r="C66" s="107" t="s">
        <v>557</v>
      </c>
      <c r="D66" s="108"/>
      <c r="E66" s="105" t="str">
        <f>IF(AND(LEN(TRIM(C41))&gt;0,LEN(C41)&lt;=1000),"Complete","Action required")</f>
        <v>Action required</v>
      </c>
      <c r="G66" s="109"/>
    </row>
    <row r="67" spans="2:7" x14ac:dyDescent="0.25">
      <c r="B67" s="100" t="s">
        <v>17</v>
      </c>
      <c r="C67" s="107" t="s">
        <v>257</v>
      </c>
      <c r="D67" s="108"/>
      <c r="E67" s="105" t="str">
        <f>IF(AND(ISNUMBER(E44),E44&gt;0,E44&lt;=1440),"Complete","Action required")</f>
        <v>Action required</v>
      </c>
      <c r="G67" s="106"/>
    </row>
    <row r="68" spans="2:7" x14ac:dyDescent="0.25">
      <c r="B68" s="100" t="s">
        <v>22</v>
      </c>
      <c r="C68" s="107" t="s">
        <v>258</v>
      </c>
      <c r="D68" s="108"/>
      <c r="E68" s="105" t="str">
        <f>IF(OR(E46="Yes",E46="No"),"Complete","Action required")</f>
        <v>Action required</v>
      </c>
      <c r="G68" s="106"/>
    </row>
    <row r="69" spans="2:7" x14ac:dyDescent="0.25">
      <c r="B69" s="100" t="s">
        <v>369</v>
      </c>
      <c r="C69" s="107" t="s">
        <v>564</v>
      </c>
      <c r="D69" s="108"/>
      <c r="E69" s="105" t="str">
        <f>IF(E46="","Pending",IF(E46="Yes",IF(E48=TRUE,"Complete","Action required"),IF(E46="No",IF(E48&lt;&gt;TRUE,"Complete","Action required"),"Action required")))</f>
        <v>Pending</v>
      </c>
      <c r="G69" s="109"/>
    </row>
    <row r="70" spans="2:7" x14ac:dyDescent="0.25">
      <c r="B70" s="110" t="s">
        <v>562</v>
      </c>
      <c r="C70" s="107" t="s">
        <v>565</v>
      </c>
      <c r="D70" s="108"/>
      <c r="E70" s="105" t="str">
        <f>IF(E46="","Pending",IF(E46="Yes",IF(AND(ISNUMBER(E50),E50&gt;0,E50&lt;=1440),"Complete","Action required"),IF(E46="No",IF(E50="","Complete","Action required"),"Action required")))</f>
        <v>Pending</v>
      </c>
      <c r="G70" s="106"/>
    </row>
    <row r="71" spans="2:7" x14ac:dyDescent="0.25">
      <c r="B71" s="48" t="s">
        <v>561</v>
      </c>
      <c r="C71" s="111" t="s">
        <v>560</v>
      </c>
      <c r="D71" s="108"/>
      <c r="E71" s="105" t="str">
        <f>IF(E53=TRUE,"Complete","Action required")</f>
        <v>Action required</v>
      </c>
      <c r="G71" s="109"/>
    </row>
    <row r="72" spans="2:7" x14ac:dyDescent="0.25">
      <c r="B72" s="112"/>
      <c r="C72" s="113" t="s">
        <v>19</v>
      </c>
      <c r="D72" s="114"/>
      <c r="E72" s="115" t="str">
        <f>IF(COUNTIF(E56:E71,"Action required")&gt;0,"Action required",IF(COUNTIF(E56:E71,"Pending")&gt;0,"In progress","Ready to submit"))</f>
        <v>Action required</v>
      </c>
      <c r="G72" s="106"/>
    </row>
    <row r="73" spans="2:7" x14ac:dyDescent="0.25">
      <c r="B73" s="37"/>
      <c r="C73" s="37"/>
      <c r="D73" s="37"/>
      <c r="E73" s="37"/>
      <c r="F73" s="37"/>
      <c r="G73" s="37"/>
    </row>
    <row r="74" spans="2:7" x14ac:dyDescent="0.25">
      <c r="B74" s="37"/>
      <c r="C74" s="37"/>
      <c r="D74" s="37"/>
      <c r="E74" s="37"/>
      <c r="F74" s="37"/>
      <c r="G74" s="37"/>
    </row>
    <row r="75" spans="2:7" x14ac:dyDescent="0.25">
      <c r="B75" s="37"/>
      <c r="C75" s="37"/>
      <c r="D75" s="37"/>
      <c r="E75" s="37"/>
      <c r="F75" s="37"/>
      <c r="G75" s="37"/>
    </row>
    <row r="76" spans="2:7" x14ac:dyDescent="0.25">
      <c r="B76" s="37"/>
      <c r="C76" s="37"/>
      <c r="D76" s="37"/>
      <c r="E76" s="37"/>
      <c r="F76" s="37"/>
      <c r="G76" s="37"/>
    </row>
    <row r="77" spans="2:7" x14ac:dyDescent="0.25">
      <c r="B77" s="37"/>
      <c r="C77" s="37"/>
      <c r="D77" s="37"/>
      <c r="E77" s="37"/>
      <c r="F77" s="37"/>
      <c r="G77" s="37"/>
    </row>
    <row r="78" spans="2:7" x14ac:dyDescent="0.25">
      <c r="B78" s="37"/>
      <c r="C78" s="37"/>
      <c r="D78" s="37"/>
      <c r="E78" s="37"/>
      <c r="F78" s="37"/>
      <c r="G78" s="37"/>
    </row>
    <row r="79" spans="2:7" x14ac:dyDescent="0.25">
      <c r="B79" s="37"/>
      <c r="C79" s="37"/>
      <c r="D79" s="37"/>
      <c r="E79" s="37"/>
      <c r="F79" s="37"/>
      <c r="G79" s="37"/>
    </row>
    <row r="80" spans="2:7" x14ac:dyDescent="0.25">
      <c r="B80" s="37"/>
      <c r="C80" s="37"/>
      <c r="D80" s="37"/>
      <c r="E80" s="37"/>
      <c r="F80" s="37"/>
      <c r="G80" s="37"/>
    </row>
    <row r="81" spans="2:7" x14ac:dyDescent="0.25">
      <c r="B81" s="37"/>
      <c r="C81" s="37"/>
      <c r="D81" s="37"/>
      <c r="E81" s="37"/>
      <c r="F81" s="37"/>
      <c r="G81" s="37"/>
    </row>
    <row r="82" spans="2:7" x14ac:dyDescent="0.25">
      <c r="B82" s="37"/>
      <c r="C82" s="37"/>
      <c r="D82" s="37"/>
      <c r="E82" s="37"/>
      <c r="F82" s="37"/>
      <c r="G82" s="37"/>
    </row>
    <row r="83" spans="2:7" x14ac:dyDescent="0.25">
      <c r="B83" s="37"/>
      <c r="C83" s="37"/>
      <c r="D83" s="37"/>
      <c r="E83" s="37"/>
      <c r="F83" s="37"/>
      <c r="G83" s="37"/>
    </row>
    <row r="84" spans="2:7" x14ac:dyDescent="0.25">
      <c r="B84" s="37"/>
      <c r="C84" s="37"/>
      <c r="D84" s="37"/>
      <c r="E84" s="37"/>
      <c r="F84" s="37"/>
      <c r="G84" s="37"/>
    </row>
    <row r="85" spans="2:7" x14ac:dyDescent="0.25">
      <c r="B85" s="37"/>
      <c r="C85" s="37"/>
      <c r="D85" s="37"/>
      <c r="E85" s="37"/>
      <c r="F85" s="37"/>
      <c r="G85" s="37"/>
    </row>
    <row r="86" spans="2:7" x14ac:dyDescent="0.25">
      <c r="B86" s="37"/>
      <c r="C86" s="37"/>
      <c r="D86" s="37"/>
      <c r="E86" s="37"/>
      <c r="F86" s="37"/>
      <c r="G86" s="37"/>
    </row>
    <row r="87" spans="2:7" x14ac:dyDescent="0.25">
      <c r="B87" s="37"/>
      <c r="C87" s="37"/>
      <c r="D87" s="37"/>
      <c r="E87" s="37"/>
      <c r="F87" s="37"/>
      <c r="G87" s="37"/>
    </row>
    <row r="88" spans="2:7" x14ac:dyDescent="0.25">
      <c r="B88" s="37"/>
      <c r="C88" s="37"/>
      <c r="D88" s="37"/>
      <c r="E88" s="37"/>
      <c r="F88" s="37"/>
      <c r="G88" s="37"/>
    </row>
    <row r="89" spans="2:7" x14ac:dyDescent="0.25">
      <c r="B89" s="37"/>
      <c r="C89" s="37"/>
      <c r="D89" s="37"/>
      <c r="E89" s="37"/>
      <c r="F89" s="37"/>
      <c r="G89" s="37"/>
    </row>
    <row r="90" spans="2:7" x14ac:dyDescent="0.25">
      <c r="B90" s="37"/>
      <c r="C90" s="37"/>
      <c r="D90" s="37"/>
      <c r="E90" s="37"/>
      <c r="F90" s="37"/>
      <c r="G90" s="37"/>
    </row>
    <row r="91" spans="2:7" x14ac:dyDescent="0.25">
      <c r="B91" s="37"/>
      <c r="C91" s="37"/>
      <c r="D91" s="37"/>
      <c r="E91" s="37"/>
      <c r="F91" s="37"/>
      <c r="G91" s="37"/>
    </row>
    <row r="92" spans="2:7" x14ac:dyDescent="0.25">
      <c r="B92" s="37"/>
      <c r="C92" s="37"/>
      <c r="D92" s="37"/>
      <c r="E92" s="37"/>
      <c r="F92" s="37"/>
      <c r="G92" s="37"/>
    </row>
    <row r="93" spans="2:7" x14ac:dyDescent="0.25">
      <c r="B93" s="37"/>
      <c r="C93" s="37"/>
      <c r="D93" s="37"/>
      <c r="E93" s="37"/>
      <c r="F93" s="37"/>
      <c r="G93" s="37"/>
    </row>
    <row r="94" spans="2:7" x14ac:dyDescent="0.25">
      <c r="B94" s="37"/>
      <c r="C94" s="37"/>
      <c r="D94" s="37"/>
      <c r="E94" s="37"/>
      <c r="F94" s="37"/>
      <c r="G94" s="37"/>
    </row>
    <row r="95" spans="2:7" x14ac:dyDescent="0.25">
      <c r="B95" s="37"/>
      <c r="C95" s="37"/>
      <c r="D95" s="37"/>
      <c r="E95" s="37"/>
      <c r="F95" s="37"/>
      <c r="G95" s="37"/>
    </row>
    <row r="96" spans="2:7" x14ac:dyDescent="0.25">
      <c r="B96" s="37"/>
      <c r="C96" s="37"/>
      <c r="D96" s="37"/>
      <c r="E96" s="37"/>
      <c r="F96" s="37"/>
      <c r="G96" s="37"/>
    </row>
    <row r="97" spans="2:7" x14ac:dyDescent="0.25">
      <c r="B97" s="37"/>
      <c r="C97" s="37"/>
      <c r="D97" s="37"/>
      <c r="E97" s="37"/>
      <c r="F97" s="37"/>
      <c r="G97" s="37"/>
    </row>
    <row r="98" spans="2:7" x14ac:dyDescent="0.25">
      <c r="B98" s="37"/>
      <c r="C98" s="37"/>
      <c r="D98" s="37"/>
      <c r="E98" s="37"/>
      <c r="F98" s="37"/>
      <c r="G98" s="37"/>
    </row>
    <row r="99" spans="2:7" x14ac:dyDescent="0.25">
      <c r="B99" s="37"/>
      <c r="C99" s="37"/>
      <c r="D99" s="37"/>
      <c r="E99" s="37"/>
      <c r="F99" s="37"/>
      <c r="G99" s="37"/>
    </row>
    <row r="100" spans="2:7" x14ac:dyDescent="0.25">
      <c r="B100" s="37"/>
      <c r="C100" s="37"/>
      <c r="D100" s="37"/>
      <c r="E100" s="37"/>
      <c r="F100" s="37"/>
      <c r="G100" s="37"/>
    </row>
    <row r="101" spans="2:7" x14ac:dyDescent="0.25">
      <c r="B101" s="37"/>
      <c r="C101" s="37"/>
      <c r="D101" s="37"/>
      <c r="E101" s="37"/>
      <c r="F101" s="37"/>
      <c r="G101" s="37"/>
    </row>
    <row r="102" spans="2:7" x14ac:dyDescent="0.25">
      <c r="B102" s="37"/>
      <c r="C102" s="37"/>
      <c r="D102" s="37"/>
      <c r="E102" s="37"/>
      <c r="F102" s="37"/>
      <c r="G102" s="37"/>
    </row>
    <row r="103" spans="2:7" x14ac:dyDescent="0.25">
      <c r="B103" s="37"/>
      <c r="C103" s="37"/>
      <c r="D103" s="37"/>
      <c r="E103" s="37"/>
      <c r="F103" s="37"/>
      <c r="G103" s="37"/>
    </row>
    <row r="104" spans="2:7" x14ac:dyDescent="0.25"/>
    <row r="105" spans="2:7" x14ac:dyDescent="0.25"/>
    <row r="106" spans="2:7" x14ac:dyDescent="0.25"/>
    <row r="107" spans="2:7" x14ac:dyDescent="0.25"/>
    <row r="108" spans="2:7" x14ac:dyDescent="0.25"/>
    <row r="109" spans="2:7" x14ac:dyDescent="0.25"/>
    <row r="110" spans="2:7" x14ac:dyDescent="0.25"/>
    <row r="111" spans="2:7" x14ac:dyDescent="0.25"/>
    <row r="112" spans="2:7" x14ac:dyDescent="0.25"/>
    <row r="113" customFormat="1" x14ac:dyDescent="0.25"/>
    <row r="114" customFormat="1" x14ac:dyDescent="0.25"/>
  </sheetData>
  <sheetProtection algorithmName="SHA-256" hashValue="bQIQp7wRC2LbIRRUbebSaeUP0RN6VjAZ1FoKeu1sPFc=" saltValue="MU9cPfdTEgVDmgfPDkZlSw==" spinCount="100000" sheet="1" selectLockedCells="1"/>
  <conditionalFormatting sqref="C5">
    <cfRule type="expression" dxfId="31" priority="12">
      <formula>AND($C$5&lt;&gt;"",COUNTIF(ReportStateOptions,$C$5)=0)</formula>
    </cfRule>
  </conditionalFormatting>
  <conditionalFormatting sqref="C12">
    <cfRule type="expression" dxfId="28" priority="13">
      <formula>AND(LEN(TRIM($C$11))&gt;0,LEN(TRIM($C$12))=0)</formula>
    </cfRule>
  </conditionalFormatting>
  <conditionalFormatting sqref="C36">
    <cfRule type="expression" dxfId="27" priority="26">
      <formula>OR(AND(AND(AND(OR($F$27="Yes",$F$27="No",$F$27="Don't know"),OR($F$28="Yes",$F$28="No",$F$28="Don't know"),OR($F$29="Yes",$F$29="No",$F$29="Don't know"),OR($F$30="Yes",$F$30="No",$F$30="Don't know"),OR($F$31="Yes",$F$31="No",$F$31="Don't know"),OR($F$32="Yes",$F$32="No",$F$32="Don't know"),OR($F$33="Yes",$F$33="No",$F$33="Don't know")),COUNTIF($F$27:$F$33,"Yes")&gt;=1),$F$33="Yes",OR(LEN(TRIM($C$36))=0,LEN($C$36)&gt;1000)),AND($F$33&lt;&gt;"Yes",LEN(TRIM($C$36))&gt;0))</formula>
    </cfRule>
  </conditionalFormatting>
  <conditionalFormatting sqref="C39">
    <cfRule type="expression" dxfId="26" priority="27">
      <formula>OR(AND(AND(AND(OR($F$27="Yes",$F$27="No",$F$27="Don't know"),OR($F$28="Yes",$F$28="No",$F$28="Don't know"),OR($F$29="Yes",$F$29="No",$F$29="Don't know"),OR($F$30="Yes",$F$30="No",$F$30="Don't know"),OR($F$31="Yes",$F$31="No",$F$31="Don't know"),OR($F$32="Yes",$F$32="No",$F$32="Don't know"),OR($F$33="Yes",$F$33="No",$F$33="Don't know")),COUNTIF($F$27:$F$33,"Yes")&gt;=1),OR(AND($F$33="Yes",LEN(TRIM($C$36))&gt;0,LEN($C$36)&lt;=1000),AND(OR($F$33="No",$F$33="Don't know"),LEN(TRIM($C$36))=0)),NOT(AND(LEN(TRIM($C$39))&gt;0,COUNTIFS($C$27:$C$33,$C$39,$F$27:$F$33,"Yes")=1))),AND(LEN(TRIM($C$39))&gt;0,NOT(AND(LEN(TRIM($C$39))&gt;0,COUNTIFS($C$27:$C$33,$C$39,$F$27:$F$33,"Yes")=1))))</formula>
    </cfRule>
  </conditionalFormatting>
  <conditionalFormatting sqref="C41">
    <cfRule type="expression" dxfId="25" priority="41">
      <formula>OR(LEN(TRIM($C$41))=0,LEN($C$41)&gt;1000)</formula>
    </cfRule>
  </conditionalFormatting>
  <conditionalFormatting sqref="E18">
    <cfRule type="expression" dxfId="24" priority="14">
      <formula>OR(AND($C$14&gt;=DATE(2027,1,1),NOT(OR($E$18="Yes",$E$18="No"))),AND($E$18&lt;&gt;"",NOT(OR($E$18="Yes",$E$18="No"))))</formula>
    </cfRule>
  </conditionalFormatting>
  <conditionalFormatting sqref="E20">
    <cfRule type="expression" dxfId="23" priority="15">
      <formula>OR(AND($E$18="No",NOT(ISNUMBER($E$20))),AND($E$18&lt;&gt;"No",$E$20&lt;&gt;""))</formula>
    </cfRule>
  </conditionalFormatting>
  <conditionalFormatting sqref="E22">
    <cfRule type="expression" dxfId="22" priority="16">
      <formula>OR(AND(OR($E$18="Yes",AND($E$18="No",ISNUMBER($E$20))),NOT(OR($E$22="Yes",$E$22="No"))),AND($E$22&lt;&gt;"",NOT(OR($E$22="Yes",$E$22="No"))))</formula>
    </cfRule>
  </conditionalFormatting>
  <conditionalFormatting sqref="E24">
    <cfRule type="expression" dxfId="21" priority="17">
      <formula>OR(AND($E$22="No",NOT(ISNUMBER($E$24))),AND($E$22&lt;&gt;"No",$E$24&lt;&gt;""))</formula>
    </cfRule>
  </conditionalFormatting>
  <conditionalFormatting sqref="E44">
    <cfRule type="expression" dxfId="20" priority="29">
      <formula>OR(AND(AND(LEN(TRIM($C$41))&gt;0,LEN($C$41)&lt;=1000),NOT(AND(ISNUMBER($E$44),$E$44&gt;=0,$E$44&lt;=1440))),AND($E$44&lt;&gt;"",NOT(AND(ISNUMBER($E$44),$E$44&gt;=0,$E$44&lt;=1440))))</formula>
    </cfRule>
  </conditionalFormatting>
  <conditionalFormatting sqref="E46">
    <cfRule type="expression" dxfId="19" priority="30">
      <formula>OR(AND(AND(ISNUMBER($E$44),$E$44&gt;=0,$E$44&lt;=1440),NOT(OR($E$46="Yes",$E$46="No"))),AND($E$46&lt;&gt;"",NOT(OR($E$46="Yes",$E$46="No"))))</formula>
    </cfRule>
  </conditionalFormatting>
  <conditionalFormatting sqref="E48">
    <cfRule type="expression" dxfId="18" priority="31">
      <formula>OR(AND($E$46="Yes",$E$48&lt;&gt;TRUE),AND($E$46="No",$E$48=TRUE))</formula>
    </cfRule>
  </conditionalFormatting>
  <conditionalFormatting sqref="E50">
    <cfRule type="expression" dxfId="17" priority="32">
      <formula>OR(AND($E$46="Yes",$E$48=TRUE,OR(NOT(ISNUMBER($E$50)),$E$50&lt;0,$E$50&gt;1440)),AND($E$46="No",$E$50&lt;&gt;""))</formula>
    </cfRule>
  </conditionalFormatting>
  <conditionalFormatting sqref="E53">
    <cfRule type="expression" dxfId="16" priority="33">
      <formula>AND(OR($E$46="No",AND($E$46="Yes",$E$48=TRUE,ISNUMBER($E$50),$E$50&gt;=0,$E$50&lt;=1440)),$E$53&lt;&gt;TRUE)</formula>
    </cfRule>
  </conditionalFormatting>
  <conditionalFormatting sqref="E56:E71">
    <cfRule type="expression" dxfId="15" priority="35">
      <formula>OR($E56="Action required",$E56="Check ranks")</formula>
    </cfRule>
    <cfRule type="expression" dxfId="14" priority="36">
      <formula>$E56="Pending"</formula>
    </cfRule>
    <cfRule type="expression" dxfId="13" priority="37">
      <formula>$E56="Complete"</formula>
    </cfRule>
  </conditionalFormatting>
  <conditionalFormatting sqref="E72">
    <cfRule type="expression" dxfId="12" priority="38">
      <formula>$E$72="Action required"</formula>
    </cfRule>
    <cfRule type="expression" dxfId="11" priority="39">
      <formula>$E$72="In progress"</formula>
    </cfRule>
    <cfRule type="expression" dxfId="10" priority="40">
      <formula>$E$72="Ready to submit"</formula>
    </cfRule>
  </conditionalFormatting>
  <conditionalFormatting sqref="F27">
    <cfRule type="expression" dxfId="9" priority="19">
      <formula>OR(AND(OR($E$22="Yes",AND($E$22="No",ISNUMBER($E$24),$E$24&gt;=0,$E$24&lt;=1440)),TRUE,NOT(OR($F$27="Yes",$F$27="No",$F$27="Don't know"))),AND($F$27&lt;&gt;"",NOT(OR($F$27="Yes",$F$27="No",$F$27="Don't know"))),AND(AND(OR($F$27="Yes",$F$27="No",$F$27="Don't know"),OR($F$28="Yes",$F$28="No",$F$28="Don't know"),OR($F$29="Yes",$F$29="No",$F$29="Don't know"),OR($F$30="Yes",$F$30="No",$F$30="Don't know"),OR($F$31="Yes",$F$31="No",$F$31="Don't know"),OR($F$32="Yes",$F$32="No",$F$32="Don't know"),OR($F$33="Yes",$F$33="No",$F$33="Don't know")),COUNTIF($F$27:$F$33,"Yes")=0))</formula>
    </cfRule>
  </conditionalFormatting>
  <conditionalFormatting sqref="F28">
    <cfRule type="expression" dxfId="8" priority="20">
      <formula>OR(AND(OR($E$22="Yes",AND($E$22="No",ISNUMBER($E$24),$E$24&gt;=0,$E$24&lt;=1440)),AND(OR($F$27="Yes",$F$27="No",$F$27="Don't know")),NOT(OR($F$28="Yes",$F$28="No",$F$28="Don't know"))),AND($F$28&lt;&gt;"",NOT(OR($F$28="Yes",$F$28="No",$F$28="Don't know"))),AND(AND(OR($F$27="Yes",$F$27="No",$F$27="Don't know"),OR($F$28="Yes",$F$28="No",$F$28="Don't know"),OR($F$29="Yes",$F$29="No",$F$29="Don't know"),OR($F$30="Yes",$F$30="No",$F$30="Don't know"),OR($F$31="Yes",$F$31="No",$F$31="Don't know"),OR($F$32="Yes",$F$32="No",$F$32="Don't know"),OR($F$33="Yes",$F$33="No",$F$33="Don't know")),COUNTIF($F$27:$F$33,"Yes")=0))</formula>
    </cfRule>
  </conditionalFormatting>
  <conditionalFormatting sqref="F29">
    <cfRule type="expression" dxfId="7" priority="21">
      <formula>OR(AND(OR($E$22="Yes",AND($E$22="No",ISNUMBER($E$24),$E$24&gt;=0,$E$24&lt;=1440)),AND(OR($F$27="Yes",$F$27="No",$F$27="Don't know"),OR($F$28="Yes",$F$28="No",$F$28="Don't know")),NOT(OR($F$29="Yes",$F$29="No",$F$29="Don't know"))),AND($F$29&lt;&gt;"",NOT(OR($F$29="Yes",$F$29="No",$F$29="Don't know"))),AND(AND(OR($F$27="Yes",$F$27="No",$F$27="Don't know"),OR($F$28="Yes",$F$28="No",$F$28="Don't know"),OR($F$29="Yes",$F$29="No",$F$29="Don't know"),OR($F$30="Yes",$F$30="No",$F$30="Don't know"),OR($F$31="Yes",$F$31="No",$F$31="Don't know"),OR($F$32="Yes",$F$32="No",$F$32="Don't know"),OR($F$33="Yes",$F$33="No",$F$33="Don't know")),COUNTIF($F$27:$F$33,"Yes")=0))</formula>
    </cfRule>
  </conditionalFormatting>
  <conditionalFormatting sqref="F30">
    <cfRule type="expression" dxfId="6" priority="22">
      <formula>OR(AND(OR($E$22="Yes",AND($E$22="No",ISNUMBER($E$24),$E$24&gt;=0,$E$24&lt;=1440)),AND(OR($F$27="Yes",$F$27="No",$F$27="Don't know"),OR($F$28="Yes",$F$28="No",$F$28="Don't know"),OR($F$29="Yes",$F$29="No",$F$29="Don't know")),NOT(OR($F$30="Yes",$F$30="No",$F$30="Don't know"))),AND($F$30&lt;&gt;"",NOT(OR($F$30="Yes",$F$30="No",$F$30="Don't know"))),AND(AND(OR($F$27="Yes",$F$27="No",$F$27="Don't know"),OR($F$28="Yes",$F$28="No",$F$28="Don't know"),OR($F$29="Yes",$F$29="No",$F$29="Don't know"),OR($F$30="Yes",$F$30="No",$F$30="Don't know"),OR($F$31="Yes",$F$31="No",$F$31="Don't know"),OR($F$32="Yes",$F$32="No",$F$32="Don't know"),OR($F$33="Yes",$F$33="No",$F$33="Don't know")),COUNTIF($F$27:$F$33,"Yes")=0))</formula>
    </cfRule>
  </conditionalFormatting>
  <conditionalFormatting sqref="F31">
    <cfRule type="expression" dxfId="5" priority="23">
      <formula>OR(AND(OR($E$22="Yes",AND($E$22="No",ISNUMBER($E$24),$E$24&gt;=0,$E$24&lt;=1440)),AND(OR($F$27="Yes",$F$27="No",$F$27="Don't know"),OR($F$28="Yes",$F$28="No",$F$28="Don't know"),OR($F$29="Yes",$F$29="No",$F$29="Don't know"),OR($F$30="Yes",$F$30="No",$F$30="Don't know")),NOT(OR($F$31="Yes",$F$31="No",$F$31="Don't know"))),AND($F$31&lt;&gt;"",NOT(OR($F$31="Yes",$F$31="No",$F$31="Don't know"))),AND(AND(OR($F$27="Yes",$F$27="No",$F$27="Don't know"),OR($F$28="Yes",$F$28="No",$F$28="Don't know"),OR($F$29="Yes",$F$29="No",$F$29="Don't know"),OR($F$30="Yes",$F$30="No",$F$30="Don't know"),OR($F$31="Yes",$F$31="No",$F$31="Don't know"),OR($F$32="Yes",$F$32="No",$F$32="Don't know"),OR($F$33="Yes",$F$33="No",$F$33="Don't know")),COUNTIF($F$27:$F$33,"Yes")=0))</formula>
    </cfRule>
  </conditionalFormatting>
  <conditionalFormatting sqref="F32">
    <cfRule type="expression" dxfId="4" priority="24">
      <formula>OR(AND(OR($E$22="Yes",AND($E$22="No",ISNUMBER($E$24),$E$24&gt;=0,$E$24&lt;=1440)),AND(OR($F$27="Yes",$F$27="No",$F$27="Don't know"),OR($F$28="Yes",$F$28="No",$F$28="Don't know"),OR($F$29="Yes",$F$29="No",$F$29="Don't know"),OR($F$30="Yes",$F$30="No",$F$30="Don't know"),OR($F$31="Yes",$F$31="No",$F$31="Don't know")),NOT(OR($F$32="Yes",$F$32="No",$F$32="Don't know"))),AND($F$32&lt;&gt;"",NOT(OR($F$32="Yes",$F$32="No",$F$32="Don't know"))),AND(AND(OR($F$27="Yes",$F$27="No",$F$27="Don't know"),OR($F$28="Yes",$F$28="No",$F$28="Don't know"),OR($F$29="Yes",$F$29="No",$F$29="Don't know"),OR($F$30="Yes",$F$30="No",$F$30="Don't know"),OR($F$31="Yes",$F$31="No",$F$31="Don't know"),OR($F$32="Yes",$F$32="No",$F$32="Don't know"),OR($F$33="Yes",$F$33="No",$F$33="Don't know")),COUNTIF($F$27:$F$33,"Yes")=0))</formula>
    </cfRule>
  </conditionalFormatting>
  <conditionalFormatting sqref="F33">
    <cfRule type="expression" dxfId="3" priority="25">
      <formula>OR(AND(OR($E$22="Yes",AND($E$22="No",ISNUMBER($E$24),$E$24&gt;=0,$E$24&lt;=1440)),AND(OR($F$27="Yes",$F$27="No",$F$27="Don't know"),OR($F$28="Yes",$F$28="No",$F$28="Don't know"),OR($F$29="Yes",$F$29="No",$F$29="Don't know"),OR($F$30="Yes",$F$30="No",$F$30="Don't know"),OR($F$31="Yes",$F$31="No",$F$31="Don't know"),OR($F$32="Yes",$F$32="No",$F$32="Don't know")),NOT(OR($F$33="Yes",$F$33="No",$F$33="Don't know"))),AND($F$33&lt;&gt;"",NOT(OR($F$33="Yes",$F$33="No",$F$33="Don't know"))),AND(AND(OR($F$27="Yes",$F$27="No",$F$27="Don't know"),OR($F$28="Yes",$F$28="No",$F$28="Don't know"),OR($F$29="Yes",$F$29="No",$F$29="Don't know"),OR($F$30="Yes",$F$30="No",$F$30="Don't know"),OR($F$31="Yes",$F$31="No",$F$31="Don't know"),OR($F$32="Yes",$F$32="No",$F$32="Don't know"),OR($F$33="Yes",$F$33="No",$F$33="Don't know")),COUNTIF($F$27:$F$33,"Yes")=0))</formula>
    </cfRule>
  </conditionalFormatting>
  <conditionalFormatting sqref="G56:G71">
    <cfRule type="expression" dxfId="2" priority="6">
      <formula>OR($F56="Action required",$F56="Check ranks")</formula>
    </cfRule>
    <cfRule type="expression" dxfId="1" priority="7">
      <formula>$F56="Pending"</formula>
    </cfRule>
    <cfRule type="expression" dxfId="0" priority="8">
      <formula>$F56="Complete"</formula>
    </cfRule>
  </conditionalFormatting>
  <dataValidations count="12">
    <dataValidation type="list" allowBlank="1" showErrorMessage="1" sqref="C9" xr:uid="{668F7143-77C2-46E9-93FE-C7371A88BBC6}">
      <formula1>"Stage 1 - 1 October 2026 - 31 December 2026,Stage 2 - 1 January 2027 - 31 March 2027"</formula1>
    </dataValidation>
    <dataValidation type="custom" allowBlank="1" showErrorMessage="1" sqref="E50" xr:uid="{ACE80240-5241-4B9C-B6A0-2C55E40E7EF5}">
      <formula1>OR(AND($E$46="Yes",ISNUMBER(E50),E50&gt;0,E50&lt;=1440),AND($E$46&lt;&gt;"Yes",E50=""))</formula1>
    </dataValidation>
    <dataValidation type="custom" allowBlank="1" showErrorMessage="1" sqref="E44" xr:uid="{7D4DB1CE-8A32-41C9-A215-58C4D0A1EF2B}">
      <formula1>AND(ISNUMBER(E44),E44&gt;0,E44&lt;=1440)</formula1>
    </dataValidation>
    <dataValidation type="custom" allowBlank="1" showErrorMessage="1" sqref="E20" xr:uid="{1A17FD2A-6659-4850-B2F3-6F756EDA59EA}">
      <formula1>OR(AND($E$18="No",ISNUMBER(E20)),AND($E$18&lt;&gt;"No",E20=""))</formula1>
    </dataValidation>
    <dataValidation type="list" allowBlank="1" showErrorMessage="1" sqref="C39" xr:uid="{4EE2942C-34EB-4126-AE2A-1ADF99B79245}">
      <formula1>ValidationQ3bOptions</formula1>
    </dataValidation>
    <dataValidation type="date" operator="greaterThanOrEqual" allowBlank="1" showErrorMessage="1" sqref="C14" xr:uid="{F4EC6A37-B170-4FDC-B34E-12F2AC8A3788}">
      <formula1>DATE(2027,1,1)</formula1>
    </dataValidation>
    <dataValidation type="list" allowBlank="1" showErrorMessage="1" sqref="C7" xr:uid="{9B68A2D5-C1AD-4932-BC44-921E3BDCA7FF}">
      <formula1>ValidationServiceOptions</formula1>
    </dataValidation>
    <dataValidation type="list" allowBlank="1" showErrorMessage="1" sqref="C6" xr:uid="{1AAE94F1-D948-45F2-862C-79086EFC4564}">
      <formula1>ValidationProviderOptions</formula1>
    </dataValidation>
    <dataValidation type="list" allowBlank="1" showErrorMessage="1" sqref="F27:F33" xr:uid="{311188C0-E039-4636-9D69-5CB510254C1B}">
      <formula1>"Yes,No,Don't know"</formula1>
    </dataValidation>
    <dataValidation type="custom" allowBlank="1" showErrorMessage="1" sqref="E24" xr:uid="{B4D6552E-5B44-486E-BE61-1497E809FE53}">
      <formula1>OR(AND($E$22="No",ISNUMBER(E24)),AND($E$22&lt;&gt;"No",E24=""))</formula1>
    </dataValidation>
    <dataValidation type="list" allowBlank="1" showErrorMessage="1" sqref="C5" xr:uid="{8576C425-4DA5-419B-A877-FAB7A730792C}">
      <formula1>ValidationStateOptions</formula1>
    </dataValidation>
    <dataValidation type="list" allowBlank="1" showErrorMessage="1" sqref="E46 E18 E22" xr:uid="{0C28AB71-459D-451A-8927-BDFF918B7799}">
      <formula1>"Yes,No"</formula1>
    </dataValidation>
  </dataValidations>
  <pageMargins left="0.75" right="0.75" top="1" bottom="1" header="0.5" footer="0.5"/>
  <pageSetup paperSize="9" orientation="portrait" r:id="rId1"/>
  <headerFooter>
    <oddHeader>&amp;C&amp;"Aptos"&amp;12&amp;KFF0000 OFFICIAL&amp;1#_x000D_</oddHeader>
    <oddFooter>&amp;CMPSP Direct Care Targets Trial | Stage 1 reporting template_x000D_&amp;1#&amp;"Aptos"&amp;12&amp;KFF0000 OFFICIAL&amp;RPage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4" id="{68880E1C-7D9C-44BA-BC81-7A34872308C7}">
            <xm:f>AND(COUNTIFS('Service List'!$A$2:$A$185,$C$5,'Service List'!$B$2:$B$185,$C$6,'Service List'!$C$2:$C$185,$C$7)=1,LEN(TRIM($C$9))=0)</xm:f>
            <x14:dxf>
              <font>
                <b/>
                <i val="0"/>
                <color rgb="FF7B241C"/>
              </font>
              <fill>
                <patternFill patternType="solid">
                  <fgColor indexed="64"/>
                  <bgColor rgb="FFFADBD8"/>
                </patternFill>
              </fill>
            </x14:dxf>
          </x14:cfRule>
          <xm:sqref>C9</xm:sqref>
        </x14:conditionalFormatting>
        <x14:conditionalFormatting xmlns:xm="http://schemas.microsoft.com/office/excel/2006/main">
          <x14:cfRule type="expression" priority="18" id="{DBDC0716-9AEC-4721-98BD-675464018EB1}">
            <xm:f>AND(COUNTIFS('Service List'!$A$2:$A$185,$C$5,'Service List'!$B$2:$B$185,$C$6,'Service List'!$C$2:$C$185,$C$7)=1,OR($C$9="Stage 1 - 1 October 2026 - 31 December 2026",$C$9="Stage 2 - 1 January 2027 - 30 September 2027"),LEN(TRIM($C$10))=0)</xm:f>
            <x14:dxf>
              <font>
                <b/>
                <i val="0"/>
                <color rgb="FF7B241C"/>
              </font>
              <fill>
                <patternFill patternType="solid">
                  <fgColor indexed="64"/>
                  <bgColor rgb="FFFADBD8"/>
                </patternFill>
              </fill>
            </x14:dxf>
          </x14:cfRule>
          <xm:sqref>C10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85385-D67C-46B9-9815-F416A12CD1EB}">
  <dimension ref="A1:BI185"/>
  <sheetViews>
    <sheetView workbookViewId="0">
      <selection activeCell="B185" sqref="B185"/>
    </sheetView>
  </sheetViews>
  <sheetFormatPr defaultRowHeight="15" x14ac:dyDescent="0.25"/>
  <cols>
    <col min="1" max="1" width="5.7109375" bestFit="1" customWidth="1"/>
    <col min="2" max="2" width="54" bestFit="1" customWidth="1"/>
    <col min="3" max="3" width="46.28515625" bestFit="1" customWidth="1"/>
    <col min="4" max="4" width="16.42578125" bestFit="1" customWidth="1"/>
  </cols>
  <sheetData>
    <row r="1" spans="1:61" ht="15.75" x14ac:dyDescent="0.25">
      <c r="A1" s="119" t="s">
        <v>25</v>
      </c>
      <c r="B1" s="119" t="s">
        <v>26</v>
      </c>
      <c r="C1" s="119" t="s">
        <v>570</v>
      </c>
      <c r="D1" s="119" t="s">
        <v>555</v>
      </c>
      <c r="E1">
        <v>1</v>
      </c>
      <c r="G1" t="s">
        <v>270</v>
      </c>
      <c r="H1" t="s">
        <v>271</v>
      </c>
      <c r="I1" t="s">
        <v>272</v>
      </c>
      <c r="J1" t="s">
        <v>274</v>
      </c>
      <c r="K1" t="s">
        <v>275</v>
      </c>
      <c r="L1" t="s">
        <v>276</v>
      </c>
      <c r="M1" t="s">
        <v>277</v>
      </c>
      <c r="N1" t="s">
        <v>278</v>
      </c>
      <c r="O1" t="s">
        <v>279</v>
      </c>
      <c r="P1" t="s">
        <v>280</v>
      </c>
      <c r="Q1" t="s">
        <v>281</v>
      </c>
      <c r="R1" t="s">
        <v>291</v>
      </c>
      <c r="S1" t="s">
        <v>292</v>
      </c>
      <c r="T1" t="s">
        <v>293</v>
      </c>
      <c r="U1" t="s">
        <v>294</v>
      </c>
      <c r="V1" t="s">
        <v>295</v>
      </c>
      <c r="W1" t="s">
        <v>296</v>
      </c>
      <c r="X1" t="s">
        <v>297</v>
      </c>
      <c r="Y1" t="s">
        <v>298</v>
      </c>
      <c r="Z1" t="s">
        <v>299</v>
      </c>
      <c r="AA1" t="s">
        <v>300</v>
      </c>
      <c r="AB1" t="s">
        <v>301</v>
      </c>
      <c r="AC1" t="s">
        <v>302</v>
      </c>
      <c r="AD1" t="s">
        <v>303</v>
      </c>
      <c r="AE1" t="s">
        <v>304</v>
      </c>
      <c r="AF1" t="s">
        <v>305</v>
      </c>
      <c r="AG1" t="s">
        <v>306</v>
      </c>
      <c r="AH1" t="s">
        <v>307</v>
      </c>
      <c r="AI1" t="s">
        <v>308</v>
      </c>
      <c r="AJ1" t="s">
        <v>309</v>
      </c>
      <c r="AK1" t="s">
        <v>310</v>
      </c>
      <c r="AL1" t="s">
        <v>311</v>
      </c>
      <c r="AM1" t="s">
        <v>312</v>
      </c>
      <c r="AN1" t="s">
        <v>313</v>
      </c>
      <c r="AO1" t="s">
        <v>314</v>
      </c>
      <c r="AP1" t="s">
        <v>315</v>
      </c>
      <c r="AQ1" t="s">
        <v>316</v>
      </c>
      <c r="AR1" t="s">
        <v>317</v>
      </c>
      <c r="AS1" t="s">
        <v>318</v>
      </c>
      <c r="AT1" t="s">
        <v>319</v>
      </c>
      <c r="AU1" t="s">
        <v>320</v>
      </c>
      <c r="AV1" t="s">
        <v>321</v>
      </c>
      <c r="AW1" t="s">
        <v>322</v>
      </c>
      <c r="AX1" t="s">
        <v>323</v>
      </c>
      <c r="AY1" t="s">
        <v>324</v>
      </c>
      <c r="AZ1" t="s">
        <v>325</v>
      </c>
      <c r="BA1" t="s">
        <v>326</v>
      </c>
      <c r="BB1" t="s">
        <v>327</v>
      </c>
      <c r="BC1" t="s">
        <v>328</v>
      </c>
      <c r="BD1" t="s">
        <v>25</v>
      </c>
      <c r="BE1" t="s">
        <v>282</v>
      </c>
      <c r="BF1" t="s">
        <v>26</v>
      </c>
      <c r="BG1" t="s">
        <v>329</v>
      </c>
      <c r="BH1" t="s">
        <v>571</v>
      </c>
      <c r="BI1" t="s">
        <v>577</v>
      </c>
    </row>
    <row r="2" spans="1:61" x14ac:dyDescent="0.25">
      <c r="A2" t="s">
        <v>259</v>
      </c>
      <c r="B2" t="s">
        <v>27</v>
      </c>
      <c r="C2" t="s">
        <v>28</v>
      </c>
      <c r="D2" t="str" cm="1">
        <f t="array" ref="D2">IFERROR(_xlfn.XLOOKUP(B2&amp;"|"&amp;C2,'Service ID'!$B$2:$B$185&amp;"|"&amp;'Service ID'!$C$2:$C$185,'Service ID'!$D$2:$D$185,""),"")</f>
        <v>SRV-25958</v>
      </c>
      <c r="E2">
        <v>2</v>
      </c>
      <c r="G2" t="str" cm="1">
        <f t="array" ref="G2:G9">_xlfn._xlws.SORT(_xlfn.UNIQUE(_xlfn._xlws.FILTER($A$2:$A$185,$A$2:$A$185&lt;&gt;"","")))</f>
        <v>NFI</v>
      </c>
      <c r="H2" t="str" cm="1">
        <f t="array" ref="H2">IF('Single MPS Reporting Template'!$C$5="","",_xlfn._xlws.SORT(_xlfn.UNIQUE(_xlfn._xlws.FILTER($B$2:$B$185,$A$2:$A$185='Single MPS Reporting Template'!$C$5,""))))</f>
        <v/>
      </c>
      <c r="I2" t="str" cm="1">
        <f t="array" ref="I2">IF('Single MPS Reporting Template'!$C$5="","",_xlfn._xlws.SORT(_xlfn.UNIQUE(_xlfn._xlws.FILTER($C$2:$C$185,($A$2:$A$185='Single MPS Reporting Template'!$C$5)*IF('Single MPS Reporting Template'!$C$6="",1,$B$2:$B$185='Single MPS Reporting Template'!$C$6),""))))</f>
        <v/>
      </c>
      <c r="J2" t="s">
        <v>27</v>
      </c>
      <c r="K2" t="s">
        <v>20</v>
      </c>
      <c r="L2" t="s">
        <v>103</v>
      </c>
      <c r="M2" t="s">
        <v>109</v>
      </c>
      <c r="N2" t="s">
        <v>156</v>
      </c>
      <c r="O2" t="s">
        <v>190</v>
      </c>
      <c r="P2" t="s">
        <v>196</v>
      </c>
      <c r="Q2" t="s">
        <v>215</v>
      </c>
      <c r="R2" t="s">
        <v>197</v>
      </c>
      <c r="S2" t="s">
        <v>157</v>
      </c>
      <c r="T2" t="s">
        <v>110</v>
      </c>
      <c r="U2" t="s">
        <v>113</v>
      </c>
      <c r="V2" t="s">
        <v>121</v>
      </c>
      <c r="W2" t="s">
        <v>108</v>
      </c>
      <c r="X2" t="s">
        <v>201</v>
      </c>
      <c r="Y2" t="s">
        <v>125</v>
      </c>
      <c r="Z2" t="s">
        <v>159</v>
      </c>
      <c r="AA2" t="s">
        <v>21</v>
      </c>
      <c r="AB2" t="s">
        <v>168</v>
      </c>
      <c r="AC2" t="s">
        <v>203</v>
      </c>
      <c r="AD2" t="s">
        <v>32</v>
      </c>
      <c r="AE2" t="s">
        <v>191</v>
      </c>
      <c r="AF2" t="s">
        <v>171</v>
      </c>
      <c r="AG2" t="s">
        <v>130</v>
      </c>
      <c r="AH2" t="s">
        <v>205</v>
      </c>
      <c r="AI2" t="s">
        <v>45</v>
      </c>
      <c r="AJ2" t="s">
        <v>174</v>
      </c>
      <c r="AK2" t="s">
        <v>47</v>
      </c>
      <c r="AL2" t="s">
        <v>66</v>
      </c>
      <c r="AM2" t="s">
        <v>28</v>
      </c>
      <c r="AN2" t="s">
        <v>133</v>
      </c>
      <c r="AO2" t="s">
        <v>68</v>
      </c>
      <c r="AP2" t="s">
        <v>104</v>
      </c>
      <c r="AQ2" t="s">
        <v>208</v>
      </c>
      <c r="AR2" t="s">
        <v>178</v>
      </c>
      <c r="AS2" t="s">
        <v>210</v>
      </c>
      <c r="AT2" t="s">
        <v>136</v>
      </c>
      <c r="AU2" t="s">
        <v>73</v>
      </c>
      <c r="AV2" t="s">
        <v>193</v>
      </c>
      <c r="AW2" t="s">
        <v>213</v>
      </c>
      <c r="AX2" t="s">
        <v>145</v>
      </c>
      <c r="AY2" t="s">
        <v>148</v>
      </c>
      <c r="AZ2" t="s">
        <v>216</v>
      </c>
      <c r="BA2" t="s">
        <v>77</v>
      </c>
      <c r="BB2" t="s">
        <v>151</v>
      </c>
      <c r="BC2" t="s">
        <v>185</v>
      </c>
      <c r="BD2" t="s">
        <v>259</v>
      </c>
      <c r="BE2" t="s">
        <v>283</v>
      </c>
      <c r="BF2" t="s">
        <v>196</v>
      </c>
      <c r="BG2" t="s">
        <v>330</v>
      </c>
      <c r="BH2" t="str" cm="1">
        <f t="array" ref="BH2">_xlfn._xlws.FILTER('Single MPS Reporting Template'!$C$27:$C$33,'Single MPS Reporting Template'!$F$27:$F$33="Yes","")</f>
        <v/>
      </c>
      <c r="BI2" t="s">
        <v>574</v>
      </c>
    </row>
    <row r="3" spans="1:61" x14ac:dyDescent="0.25">
      <c r="A3" t="s">
        <v>29</v>
      </c>
      <c r="B3" t="s">
        <v>20</v>
      </c>
      <c r="C3" t="s">
        <v>21</v>
      </c>
      <c r="D3" t="str" cm="1">
        <f t="array" ref="D3">IFERROR(_xlfn.XLOOKUP(B3&amp;"|"&amp;C3,'Service ID'!$B$2:$B$185&amp;"|"&amp;'Service ID'!$C$2:$C$185,'Service ID'!$D$2:$D$185,""),"")</f>
        <v>SRV-7195</v>
      </c>
      <c r="E3">
        <v>3</v>
      </c>
      <c r="G3" t="str">
        <v>NSW</v>
      </c>
      <c r="K3" t="s">
        <v>31</v>
      </c>
      <c r="M3" t="s">
        <v>112</v>
      </c>
      <c r="N3" t="s">
        <v>158</v>
      </c>
      <c r="O3" t="s">
        <v>192</v>
      </c>
      <c r="P3" t="s">
        <v>200</v>
      </c>
      <c r="R3" t="s">
        <v>198</v>
      </c>
      <c r="T3" t="s">
        <v>111</v>
      </c>
      <c r="U3" t="s">
        <v>114</v>
      </c>
      <c r="V3" t="s">
        <v>122</v>
      </c>
      <c r="Y3" t="s">
        <v>126</v>
      </c>
      <c r="Z3" t="s">
        <v>160</v>
      </c>
      <c r="AA3" t="s">
        <v>30</v>
      </c>
      <c r="AB3" t="s">
        <v>169</v>
      </c>
      <c r="AD3" t="s">
        <v>33</v>
      </c>
      <c r="AF3" t="s">
        <v>172</v>
      </c>
      <c r="AG3" t="s">
        <v>131</v>
      </c>
      <c r="AH3" t="s">
        <v>206</v>
      </c>
      <c r="AJ3" t="s">
        <v>175</v>
      </c>
      <c r="AK3" t="s">
        <v>48</v>
      </c>
      <c r="AN3" t="s">
        <v>134</v>
      </c>
      <c r="AO3" t="s">
        <v>69</v>
      </c>
      <c r="AP3" t="s">
        <v>105</v>
      </c>
      <c r="AR3" t="s">
        <v>179</v>
      </c>
      <c r="AS3" t="s">
        <v>211</v>
      </c>
      <c r="AT3" t="s">
        <v>137</v>
      </c>
      <c r="AU3" t="s">
        <v>74</v>
      </c>
      <c r="AV3" t="s">
        <v>194</v>
      </c>
      <c r="AX3" t="s">
        <v>146</v>
      </c>
      <c r="AY3" t="s">
        <v>149</v>
      </c>
      <c r="AZ3" t="s">
        <v>217</v>
      </c>
      <c r="BA3" t="s">
        <v>78</v>
      </c>
      <c r="BB3" t="s">
        <v>152</v>
      </c>
      <c r="BC3" t="s">
        <v>186</v>
      </c>
      <c r="BD3" t="s">
        <v>29</v>
      </c>
      <c r="BE3" t="s">
        <v>284</v>
      </c>
      <c r="BF3" t="s">
        <v>156</v>
      </c>
      <c r="BG3" t="s">
        <v>331</v>
      </c>
      <c r="BI3" t="s">
        <v>575</v>
      </c>
    </row>
    <row r="4" spans="1:61" x14ac:dyDescent="0.25">
      <c r="A4" t="s">
        <v>29</v>
      </c>
      <c r="B4" t="s">
        <v>20</v>
      </c>
      <c r="C4" t="s">
        <v>30</v>
      </c>
      <c r="D4" t="str" cm="1">
        <f t="array" ref="D4">IFERROR(_xlfn.XLOOKUP(B4&amp;"|"&amp;C4,'Service ID'!$B$2:$B$185&amp;"|"&amp;'Service ID'!$C$2:$C$185,'Service ID'!$D$2:$D$185,""),"")</f>
        <v>SRV-7610</v>
      </c>
      <c r="E4">
        <v>4</v>
      </c>
      <c r="G4" t="str">
        <v>NT</v>
      </c>
      <c r="K4" t="s">
        <v>44</v>
      </c>
      <c r="M4" t="s">
        <v>120</v>
      </c>
      <c r="N4" t="s">
        <v>167</v>
      </c>
      <c r="P4" t="s">
        <v>202</v>
      </c>
      <c r="R4" t="s">
        <v>199</v>
      </c>
      <c r="U4" t="s">
        <v>115</v>
      </c>
      <c r="V4" t="s">
        <v>123</v>
      </c>
      <c r="Y4" t="s">
        <v>127</v>
      </c>
      <c r="Z4" t="s">
        <v>161</v>
      </c>
      <c r="AD4" t="s">
        <v>34</v>
      </c>
      <c r="AJ4" t="s">
        <v>176</v>
      </c>
      <c r="AK4" t="s">
        <v>49</v>
      </c>
      <c r="AO4" t="s">
        <v>70</v>
      </c>
      <c r="AR4" t="s">
        <v>180</v>
      </c>
      <c r="AT4" t="s">
        <v>138</v>
      </c>
      <c r="AU4" t="s">
        <v>75</v>
      </c>
      <c r="AZ4" t="s">
        <v>218</v>
      </c>
      <c r="BA4" t="s">
        <v>79</v>
      </c>
      <c r="BB4" t="s">
        <v>153</v>
      </c>
      <c r="BC4" t="s">
        <v>187</v>
      </c>
      <c r="BD4" t="s">
        <v>102</v>
      </c>
      <c r="BE4" t="s">
        <v>285</v>
      </c>
      <c r="BF4" t="s">
        <v>109</v>
      </c>
      <c r="BG4" t="s">
        <v>332</v>
      </c>
      <c r="BI4" t="s">
        <v>576</v>
      </c>
    </row>
    <row r="5" spans="1:61" x14ac:dyDescent="0.25">
      <c r="A5" t="s">
        <v>29</v>
      </c>
      <c r="B5" t="s">
        <v>31</v>
      </c>
      <c r="C5" t="s">
        <v>32</v>
      </c>
      <c r="D5" t="str" cm="1">
        <f t="array" ref="D5">IFERROR(_xlfn.XLOOKUP(B5&amp;"|"&amp;C5,'Service ID'!$B$2:$B$185&amp;"|"&amp;'Service ID'!$C$2:$C$185,'Service ID'!$D$2:$D$185,""),"")</f>
        <v>SRV-5437</v>
      </c>
      <c r="E5" t="s">
        <v>260</v>
      </c>
      <c r="G5" t="str">
        <v>QLD</v>
      </c>
      <c r="K5" t="s">
        <v>46</v>
      </c>
      <c r="M5" t="s">
        <v>107</v>
      </c>
      <c r="N5" t="s">
        <v>170</v>
      </c>
      <c r="P5" t="s">
        <v>204</v>
      </c>
      <c r="U5" t="s">
        <v>116</v>
      </c>
      <c r="Y5" t="s">
        <v>128</v>
      </c>
      <c r="Z5" t="s">
        <v>162</v>
      </c>
      <c r="AD5" t="s">
        <v>35</v>
      </c>
      <c r="AK5" t="s">
        <v>50</v>
      </c>
      <c r="AO5" t="s">
        <v>71</v>
      </c>
      <c r="AR5" t="s">
        <v>181</v>
      </c>
      <c r="AT5" t="s">
        <v>139</v>
      </c>
      <c r="AZ5" t="s">
        <v>219</v>
      </c>
      <c r="BA5" t="s">
        <v>80</v>
      </c>
      <c r="BB5" t="s">
        <v>154</v>
      </c>
      <c r="BC5" t="s">
        <v>188</v>
      </c>
      <c r="BD5" t="s">
        <v>106</v>
      </c>
      <c r="BE5" t="s">
        <v>286</v>
      </c>
      <c r="BF5" t="s">
        <v>112</v>
      </c>
      <c r="BG5" t="s">
        <v>333</v>
      </c>
    </row>
    <row r="6" spans="1:61" x14ac:dyDescent="0.25">
      <c r="A6" t="s">
        <v>29</v>
      </c>
      <c r="B6" t="s">
        <v>31</v>
      </c>
      <c r="C6" t="s">
        <v>33</v>
      </c>
      <c r="D6" t="str" cm="1">
        <f t="array" ref="D6">IFERROR(_xlfn.XLOOKUP(B6&amp;"|"&amp;C6,'Service ID'!$B$2:$B$185&amp;"|"&amp;'Service ID'!$C$2:$C$185,'Service ID'!$D$2:$D$185,""),"")</f>
        <v>SRV-5821</v>
      </c>
      <c r="G6" t="str">
        <v>SA</v>
      </c>
      <c r="K6" t="s">
        <v>65</v>
      </c>
      <c r="M6" t="s">
        <v>124</v>
      </c>
      <c r="N6" t="s">
        <v>173</v>
      </c>
      <c r="P6" t="s">
        <v>207</v>
      </c>
      <c r="U6" t="s">
        <v>117</v>
      </c>
      <c r="Z6" t="s">
        <v>163</v>
      </c>
      <c r="AD6" t="s">
        <v>36</v>
      </c>
      <c r="AK6" t="s">
        <v>51</v>
      </c>
      <c r="AR6" t="s">
        <v>182</v>
      </c>
      <c r="AT6" t="s">
        <v>140</v>
      </c>
      <c r="AZ6" t="s">
        <v>220</v>
      </c>
      <c r="BA6" t="s">
        <v>81</v>
      </c>
      <c r="BD6" t="s">
        <v>155</v>
      </c>
      <c r="BE6" t="s">
        <v>287</v>
      </c>
      <c r="BF6" t="s">
        <v>120</v>
      </c>
      <c r="BG6" t="s">
        <v>334</v>
      </c>
    </row>
    <row r="7" spans="1:61" x14ac:dyDescent="0.25">
      <c r="A7" t="s">
        <v>29</v>
      </c>
      <c r="B7" t="s">
        <v>31</v>
      </c>
      <c r="C7" t="s">
        <v>34</v>
      </c>
      <c r="D7" t="str" cm="1">
        <f t="array" ref="D7">IFERROR(_xlfn.XLOOKUP(B7&amp;"|"&amp;C7,'Service ID'!$B$2:$B$185&amp;"|"&amp;'Service ID'!$C$2:$C$185,'Service ID'!$D$2:$D$185,""),"")</f>
        <v>SRV-5607</v>
      </c>
      <c r="G7" t="str">
        <v>TAS</v>
      </c>
      <c r="K7" t="s">
        <v>67</v>
      </c>
      <c r="M7" t="s">
        <v>129</v>
      </c>
      <c r="N7" t="s">
        <v>177</v>
      </c>
      <c r="P7" t="s">
        <v>209</v>
      </c>
      <c r="U7" t="s">
        <v>118</v>
      </c>
      <c r="Z7" t="s">
        <v>164</v>
      </c>
      <c r="AD7" t="s">
        <v>37</v>
      </c>
      <c r="AK7" t="s">
        <v>52</v>
      </c>
      <c r="AR7" t="s">
        <v>183</v>
      </c>
      <c r="AT7" t="s">
        <v>141</v>
      </c>
      <c r="AZ7" t="s">
        <v>221</v>
      </c>
      <c r="BA7" t="s">
        <v>82</v>
      </c>
      <c r="BD7" t="s">
        <v>189</v>
      </c>
      <c r="BE7" t="s">
        <v>288</v>
      </c>
      <c r="BF7" t="s">
        <v>107</v>
      </c>
      <c r="BG7" t="s">
        <v>335</v>
      </c>
    </row>
    <row r="8" spans="1:61" x14ac:dyDescent="0.25">
      <c r="A8" t="s">
        <v>29</v>
      </c>
      <c r="B8" t="s">
        <v>31</v>
      </c>
      <c r="C8" t="s">
        <v>35</v>
      </c>
      <c r="D8" t="str" cm="1">
        <f t="array" ref="D8">IFERROR(_xlfn.XLOOKUP(B8&amp;"|"&amp;C8,'Service ID'!$B$2:$B$185&amp;"|"&amp;'Service ID'!$C$2:$C$185,'Service ID'!$D$2:$D$185,""),"")</f>
        <v>SRV-5446</v>
      </c>
      <c r="G8" t="str">
        <v>VIC</v>
      </c>
      <c r="K8" t="s">
        <v>72</v>
      </c>
      <c r="M8" t="s">
        <v>132</v>
      </c>
      <c r="N8" t="s">
        <v>184</v>
      </c>
      <c r="P8" t="s">
        <v>212</v>
      </c>
      <c r="U8" t="s">
        <v>119</v>
      </c>
      <c r="Z8" t="s">
        <v>165</v>
      </c>
      <c r="AD8" t="s">
        <v>38</v>
      </c>
      <c r="AK8" t="s">
        <v>53</v>
      </c>
      <c r="AT8" t="s">
        <v>142</v>
      </c>
      <c r="AZ8" t="s">
        <v>222</v>
      </c>
      <c r="BA8" t="s">
        <v>83</v>
      </c>
      <c r="BD8" t="s">
        <v>195</v>
      </c>
      <c r="BE8" t="s">
        <v>289</v>
      </c>
      <c r="BF8" t="s">
        <v>200</v>
      </c>
      <c r="BG8" t="s">
        <v>336</v>
      </c>
    </row>
    <row r="9" spans="1:61" x14ac:dyDescent="0.25">
      <c r="A9" t="s">
        <v>29</v>
      </c>
      <c r="B9" t="s">
        <v>31</v>
      </c>
      <c r="C9" t="s">
        <v>36</v>
      </c>
      <c r="D9" t="str" cm="1">
        <f t="array" ref="D9">IFERROR(_xlfn.XLOOKUP(B9&amp;"|"&amp;C9,'Service ID'!$B$2:$B$185&amp;"|"&amp;'Service ID'!$C$2:$C$185,'Service ID'!$D$2:$D$185,""),"")</f>
        <v>SRV-5634</v>
      </c>
      <c r="G9" t="str">
        <v>WA</v>
      </c>
      <c r="K9" t="s">
        <v>76</v>
      </c>
      <c r="M9" t="s">
        <v>135</v>
      </c>
      <c r="Z9" t="s">
        <v>166</v>
      </c>
      <c r="AD9" t="s">
        <v>39</v>
      </c>
      <c r="AK9" t="s">
        <v>54</v>
      </c>
      <c r="AT9" t="s">
        <v>143</v>
      </c>
      <c r="AZ9" t="s">
        <v>223</v>
      </c>
      <c r="BA9" t="s">
        <v>84</v>
      </c>
      <c r="BD9" t="s">
        <v>214</v>
      </c>
      <c r="BE9" t="s">
        <v>290</v>
      </c>
      <c r="BF9" t="s">
        <v>124</v>
      </c>
      <c r="BG9" t="s">
        <v>337</v>
      </c>
    </row>
    <row r="10" spans="1:61" x14ac:dyDescent="0.25">
      <c r="A10" t="s">
        <v>29</v>
      </c>
      <c r="B10" t="s">
        <v>31</v>
      </c>
      <c r="C10" t="s">
        <v>37</v>
      </c>
      <c r="D10" t="str" cm="1">
        <f t="array" ref="D10">IFERROR(_xlfn.XLOOKUP(B10&amp;"|"&amp;C10,'Service ID'!$B$2:$B$185&amp;"|"&amp;'Service ID'!$C$2:$C$185,'Service ID'!$D$2:$D$185,""),"")</f>
        <v>SRV-5818</v>
      </c>
      <c r="K10" t="s">
        <v>573</v>
      </c>
      <c r="M10" t="s">
        <v>144</v>
      </c>
      <c r="AD10" t="s">
        <v>40</v>
      </c>
      <c r="AK10" t="s">
        <v>55</v>
      </c>
      <c r="AZ10" t="s">
        <v>224</v>
      </c>
      <c r="BA10" t="s">
        <v>85</v>
      </c>
      <c r="BF10" t="s">
        <v>158</v>
      </c>
      <c r="BG10" t="s">
        <v>338</v>
      </c>
    </row>
    <row r="11" spans="1:61" x14ac:dyDescent="0.25">
      <c r="A11" t="s">
        <v>29</v>
      </c>
      <c r="B11" t="s">
        <v>31</v>
      </c>
      <c r="C11" t="s">
        <v>38</v>
      </c>
      <c r="D11" t="str" cm="1">
        <f t="array" ref="D11">IFERROR(_xlfn.XLOOKUP(B11&amp;"|"&amp;C11,'Service ID'!$B$2:$B$185&amp;"|"&amp;'Service ID'!$C$2:$C$185,'Service ID'!$D$2:$D$185,""),"")</f>
        <v>SRV-7577</v>
      </c>
      <c r="M11" t="s">
        <v>147</v>
      </c>
      <c r="AD11" t="s">
        <v>41</v>
      </c>
      <c r="AK11" t="s">
        <v>56</v>
      </c>
      <c r="AZ11" t="s">
        <v>225</v>
      </c>
      <c r="BA11" t="s">
        <v>86</v>
      </c>
      <c r="BF11" t="s">
        <v>20</v>
      </c>
      <c r="BG11" t="s">
        <v>339</v>
      </c>
    </row>
    <row r="12" spans="1:61" x14ac:dyDescent="0.25">
      <c r="A12" t="s">
        <v>29</v>
      </c>
      <c r="B12" t="s">
        <v>31</v>
      </c>
      <c r="C12" t="s">
        <v>39</v>
      </c>
      <c r="D12" t="str" cm="1">
        <f t="array" ref="D12">IFERROR(_xlfn.XLOOKUP(B12&amp;"|"&amp;C12,'Service ID'!$B$2:$B$185&amp;"|"&amp;'Service ID'!$C$2:$C$185,'Service ID'!$D$2:$D$185,""),"")</f>
        <v>SRV-5816</v>
      </c>
      <c r="M12" t="s">
        <v>150</v>
      </c>
      <c r="AD12" t="s">
        <v>42</v>
      </c>
      <c r="AK12" t="s">
        <v>57</v>
      </c>
      <c r="AZ12" t="s">
        <v>226</v>
      </c>
      <c r="BA12" t="s">
        <v>87</v>
      </c>
      <c r="BF12" t="s">
        <v>167</v>
      </c>
      <c r="BG12" t="s">
        <v>340</v>
      </c>
    </row>
    <row r="13" spans="1:61" x14ac:dyDescent="0.25">
      <c r="A13" t="s">
        <v>29</v>
      </c>
      <c r="B13" t="s">
        <v>31</v>
      </c>
      <c r="C13" t="s">
        <v>40</v>
      </c>
      <c r="D13" t="str" cm="1">
        <f t="array" ref="D13">IFERROR(_xlfn.XLOOKUP(B13&amp;"|"&amp;C13,'Service ID'!$B$2:$B$185&amp;"|"&amp;'Service ID'!$C$2:$C$185,'Service ID'!$D$2:$D$185,""),"")</f>
        <v>SRV-5825</v>
      </c>
      <c r="AD13" t="s">
        <v>43</v>
      </c>
      <c r="AK13" t="s">
        <v>58</v>
      </c>
      <c r="AZ13" t="s">
        <v>227</v>
      </c>
      <c r="BA13" t="s">
        <v>88</v>
      </c>
      <c r="BF13" t="s">
        <v>202</v>
      </c>
      <c r="BG13" t="s">
        <v>341</v>
      </c>
    </row>
    <row r="14" spans="1:61" x14ac:dyDescent="0.25">
      <c r="A14" t="s">
        <v>29</v>
      </c>
      <c r="B14" t="s">
        <v>31</v>
      </c>
      <c r="C14" t="s">
        <v>41</v>
      </c>
      <c r="D14" t="str" cm="1">
        <f t="array" ref="D14">IFERROR(_xlfn.XLOOKUP(B14&amp;"|"&amp;C14,'Service ID'!$B$2:$B$185&amp;"|"&amp;'Service ID'!$C$2:$C$185,'Service ID'!$D$2:$D$185,""),"")</f>
        <v>SRV-5822</v>
      </c>
      <c r="AK14" t="s">
        <v>59</v>
      </c>
      <c r="AZ14" t="s">
        <v>228</v>
      </c>
      <c r="BA14" t="s">
        <v>89</v>
      </c>
      <c r="BF14" t="s">
        <v>31</v>
      </c>
      <c r="BG14" t="s">
        <v>342</v>
      </c>
    </row>
    <row r="15" spans="1:61" x14ac:dyDescent="0.25">
      <c r="A15" t="s">
        <v>29</v>
      </c>
      <c r="B15" t="s">
        <v>31</v>
      </c>
      <c r="C15" t="s">
        <v>42</v>
      </c>
      <c r="D15" t="str" cm="1">
        <f t="array" ref="D15">IFERROR(_xlfn.XLOOKUP(B15&amp;"|"&amp;C15,'Service ID'!$B$2:$B$185&amp;"|"&amp;'Service ID'!$C$2:$C$185,'Service ID'!$D$2:$D$185,""),"")</f>
        <v>SRV-5823</v>
      </c>
      <c r="AK15" t="s">
        <v>60</v>
      </c>
      <c r="AZ15" t="s">
        <v>229</v>
      </c>
      <c r="BA15" t="s">
        <v>90</v>
      </c>
      <c r="BF15" t="s">
        <v>190</v>
      </c>
      <c r="BG15" t="s">
        <v>343</v>
      </c>
    </row>
    <row r="16" spans="1:61" x14ac:dyDescent="0.25">
      <c r="A16" t="s">
        <v>29</v>
      </c>
      <c r="B16" t="s">
        <v>31</v>
      </c>
      <c r="C16" t="s">
        <v>43</v>
      </c>
      <c r="D16" t="str" cm="1">
        <f t="array" ref="D16">IFERROR(_xlfn.XLOOKUP(B16&amp;"|"&amp;C16,'Service ID'!$B$2:$B$185&amp;"|"&amp;'Service ID'!$C$2:$C$185,'Service ID'!$D$2:$D$185,""),"")</f>
        <v>SRV-7597</v>
      </c>
      <c r="AK16" t="s">
        <v>61</v>
      </c>
      <c r="AZ16" t="s">
        <v>230</v>
      </c>
      <c r="BA16" t="s">
        <v>91</v>
      </c>
      <c r="BF16" t="s">
        <v>170</v>
      </c>
      <c r="BG16" t="s">
        <v>344</v>
      </c>
    </row>
    <row r="17" spans="1:59" x14ac:dyDescent="0.25">
      <c r="A17" t="s">
        <v>29</v>
      </c>
      <c r="B17" t="s">
        <v>44</v>
      </c>
      <c r="C17" t="s">
        <v>45</v>
      </c>
      <c r="D17" t="str" cm="1">
        <f t="array" ref="D17">IFERROR(_xlfn.XLOOKUP(B17&amp;"|"&amp;C17,'Service ID'!$B$2:$B$185&amp;"|"&amp;'Service ID'!$C$2:$C$185,'Service ID'!$D$2:$D$185,""),"")</f>
        <v>SRV-16</v>
      </c>
      <c r="AK17" t="s">
        <v>62</v>
      </c>
      <c r="AZ17" t="s">
        <v>231</v>
      </c>
      <c r="BA17" t="s">
        <v>92</v>
      </c>
      <c r="BF17" t="s">
        <v>129</v>
      </c>
      <c r="BG17" t="s">
        <v>345</v>
      </c>
    </row>
    <row r="18" spans="1:59" x14ac:dyDescent="0.25">
      <c r="A18" t="s">
        <v>29</v>
      </c>
      <c r="B18" t="s">
        <v>46</v>
      </c>
      <c r="C18" t="s">
        <v>47</v>
      </c>
      <c r="D18" t="str" cm="1">
        <f t="array" ref="D18">IFERROR(_xlfn.XLOOKUP(B18&amp;"|"&amp;C18,'Service ID'!$B$2:$B$185&amp;"|"&amp;'Service ID'!$C$2:$C$185,'Service ID'!$D$2:$D$185,""),"")</f>
        <v>SRV-5815</v>
      </c>
      <c r="AK18" t="s">
        <v>63</v>
      </c>
      <c r="AZ18" t="s">
        <v>232</v>
      </c>
      <c r="BA18" t="s">
        <v>93</v>
      </c>
      <c r="BF18" t="s">
        <v>204</v>
      </c>
      <c r="BG18" t="s">
        <v>346</v>
      </c>
    </row>
    <row r="19" spans="1:59" x14ac:dyDescent="0.25">
      <c r="A19" t="s">
        <v>29</v>
      </c>
      <c r="B19" t="s">
        <v>46</v>
      </c>
      <c r="C19" t="s">
        <v>48</v>
      </c>
      <c r="D19" t="str" cm="1">
        <f t="array" ref="D19">IFERROR(_xlfn.XLOOKUP(B19&amp;"|"&amp;C19,'Service ID'!$B$2:$B$185&amp;"|"&amp;'Service ID'!$C$2:$C$185,'Service ID'!$D$2:$D$185,""),"")</f>
        <v>SRV-5817</v>
      </c>
      <c r="AK19" t="s">
        <v>64</v>
      </c>
      <c r="AZ19" t="s">
        <v>233</v>
      </c>
      <c r="BA19" t="s">
        <v>94</v>
      </c>
      <c r="BF19" t="s">
        <v>44</v>
      </c>
      <c r="BG19" t="s">
        <v>347</v>
      </c>
    </row>
    <row r="20" spans="1:59" x14ac:dyDescent="0.25">
      <c r="A20" t="s">
        <v>29</v>
      </c>
      <c r="B20" t="s">
        <v>46</v>
      </c>
      <c r="C20" t="s">
        <v>49</v>
      </c>
      <c r="D20" t="str" cm="1">
        <f t="array" ref="D20">IFERROR(_xlfn.XLOOKUP(B20&amp;"|"&amp;C20,'Service ID'!$B$2:$B$185&amp;"|"&amp;'Service ID'!$C$2:$C$185,'Service ID'!$D$2:$D$185,""),"")</f>
        <v>SRV-6863</v>
      </c>
      <c r="AZ20" t="s">
        <v>234</v>
      </c>
      <c r="BA20" t="s">
        <v>95</v>
      </c>
      <c r="BF20" t="s">
        <v>173</v>
      </c>
      <c r="BG20" t="s">
        <v>348</v>
      </c>
    </row>
    <row r="21" spans="1:59" x14ac:dyDescent="0.25">
      <c r="A21" t="s">
        <v>29</v>
      </c>
      <c r="B21" t="s">
        <v>46</v>
      </c>
      <c r="C21" t="s">
        <v>50</v>
      </c>
      <c r="D21" t="str" cm="1">
        <f t="array" ref="D21">IFERROR(_xlfn.XLOOKUP(B21&amp;"|"&amp;C21,'Service ID'!$B$2:$B$185&amp;"|"&amp;'Service ID'!$C$2:$C$185,'Service ID'!$D$2:$D$185,""),"")</f>
        <v>SRV-5610</v>
      </c>
      <c r="AZ21" t="s">
        <v>235</v>
      </c>
      <c r="BA21" t="s">
        <v>96</v>
      </c>
      <c r="BF21" t="s">
        <v>46</v>
      </c>
      <c r="BG21" t="s">
        <v>349</v>
      </c>
    </row>
    <row r="22" spans="1:59" x14ac:dyDescent="0.25">
      <c r="A22" t="s">
        <v>29</v>
      </c>
      <c r="B22" t="s">
        <v>46</v>
      </c>
      <c r="C22" t="s">
        <v>51</v>
      </c>
      <c r="D22" t="str" cm="1">
        <f t="array" ref="D22">IFERROR(_xlfn.XLOOKUP(B22&amp;"|"&amp;C22,'Service ID'!$B$2:$B$185&amp;"|"&amp;'Service ID'!$C$2:$C$185,'Service ID'!$D$2:$D$185,""),"")</f>
        <v>SRV-26</v>
      </c>
      <c r="AZ22" t="s">
        <v>236</v>
      </c>
      <c r="BA22" t="s">
        <v>97</v>
      </c>
      <c r="BF22" t="s">
        <v>65</v>
      </c>
      <c r="BG22" t="s">
        <v>350</v>
      </c>
    </row>
    <row r="23" spans="1:59" x14ac:dyDescent="0.25">
      <c r="A23" t="s">
        <v>29</v>
      </c>
      <c r="B23" t="s">
        <v>46</v>
      </c>
      <c r="C23" t="s">
        <v>52</v>
      </c>
      <c r="D23" t="str" cm="1">
        <f t="array" ref="D23">IFERROR(_xlfn.XLOOKUP(B23&amp;"|"&amp;C23,'Service ID'!$B$2:$B$185&amp;"|"&amp;'Service ID'!$C$2:$C$185,'Service ID'!$D$2:$D$185,""),"")</f>
        <v>SRV-7602</v>
      </c>
      <c r="AZ23" t="s">
        <v>237</v>
      </c>
      <c r="BA23" t="s">
        <v>98</v>
      </c>
      <c r="BF23" t="s">
        <v>27</v>
      </c>
      <c r="BG23" t="s">
        <v>351</v>
      </c>
    </row>
    <row r="24" spans="1:59" x14ac:dyDescent="0.25">
      <c r="A24" t="s">
        <v>29</v>
      </c>
      <c r="B24" t="s">
        <v>46</v>
      </c>
      <c r="C24" t="s">
        <v>53</v>
      </c>
      <c r="D24" t="str" cm="1">
        <f t="array" ref="D24">IFERROR(_xlfn.XLOOKUP(B24&amp;"|"&amp;C24,'Service ID'!$B$2:$B$185&amp;"|"&amp;'Service ID'!$C$2:$C$185,'Service ID'!$D$2:$D$185,""),"")</f>
        <v>SRV-28288</v>
      </c>
      <c r="AZ24" t="s">
        <v>238</v>
      </c>
      <c r="BA24" t="s">
        <v>99</v>
      </c>
      <c r="BF24" t="s">
        <v>132</v>
      </c>
      <c r="BG24" t="s">
        <v>352</v>
      </c>
    </row>
    <row r="25" spans="1:59" x14ac:dyDescent="0.25">
      <c r="A25" t="s">
        <v>29</v>
      </c>
      <c r="B25" t="s">
        <v>46</v>
      </c>
      <c r="C25" t="s">
        <v>54</v>
      </c>
      <c r="D25" t="str" cm="1">
        <f t="array" ref="D25">IFERROR(_xlfn.XLOOKUP(B25&amp;"|"&amp;C25,'Service ID'!$B$2:$B$185&amp;"|"&amp;'Service ID'!$C$2:$C$185,'Service ID'!$D$2:$D$185,""),"")</f>
        <v>SRV-28945</v>
      </c>
      <c r="AZ25" t="s">
        <v>239</v>
      </c>
      <c r="BA25" t="s">
        <v>100</v>
      </c>
      <c r="BF25" t="s">
        <v>67</v>
      </c>
      <c r="BG25" t="s">
        <v>353</v>
      </c>
    </row>
    <row r="26" spans="1:59" x14ac:dyDescent="0.25">
      <c r="A26" t="s">
        <v>29</v>
      </c>
      <c r="B26" t="s">
        <v>46</v>
      </c>
      <c r="C26" t="s">
        <v>55</v>
      </c>
      <c r="D26" t="str" cm="1">
        <f t="array" ref="D26">IFERROR(_xlfn.XLOOKUP(B26&amp;"|"&amp;C26,'Service ID'!$B$2:$B$185&amp;"|"&amp;'Service ID'!$C$2:$C$185,'Service ID'!$D$2:$D$185,""),"")</f>
        <v>SRV-5710</v>
      </c>
      <c r="AZ26" t="s">
        <v>240</v>
      </c>
      <c r="BA26" t="s">
        <v>101</v>
      </c>
      <c r="BF26" t="s">
        <v>103</v>
      </c>
      <c r="BG26" t="s">
        <v>354</v>
      </c>
    </row>
    <row r="27" spans="1:59" x14ac:dyDescent="0.25">
      <c r="A27" t="s">
        <v>29</v>
      </c>
      <c r="B27" t="s">
        <v>46</v>
      </c>
      <c r="C27" t="s">
        <v>56</v>
      </c>
      <c r="D27" t="str" cm="1">
        <f t="array" ref="D27">IFERROR(_xlfn.XLOOKUP(B27&amp;"|"&amp;C27,'Service ID'!$B$2:$B$185&amp;"|"&amp;'Service ID'!$C$2:$C$185,'Service ID'!$D$2:$D$185,""),"")</f>
        <v>SRV-8077</v>
      </c>
      <c r="AZ27" t="s">
        <v>241</v>
      </c>
      <c r="BF27" t="s">
        <v>207</v>
      </c>
      <c r="BG27" t="s">
        <v>355</v>
      </c>
    </row>
    <row r="28" spans="1:59" x14ac:dyDescent="0.25">
      <c r="A28" t="s">
        <v>29</v>
      </c>
      <c r="B28" t="s">
        <v>46</v>
      </c>
      <c r="C28" t="s">
        <v>57</v>
      </c>
      <c r="D28" t="str" cm="1">
        <f t="array" ref="D28">IFERROR(_xlfn.XLOOKUP(B28&amp;"|"&amp;C28,'Service ID'!$B$2:$B$185&amp;"|"&amp;'Service ID'!$C$2:$C$185,'Service ID'!$D$2:$D$185,""),"")</f>
        <v>SRV-28287</v>
      </c>
      <c r="AZ28" t="s">
        <v>242</v>
      </c>
      <c r="BF28" t="s">
        <v>177</v>
      </c>
      <c r="BG28" t="s">
        <v>356</v>
      </c>
    </row>
    <row r="29" spans="1:59" x14ac:dyDescent="0.25">
      <c r="A29" t="s">
        <v>29</v>
      </c>
      <c r="B29" t="s">
        <v>46</v>
      </c>
      <c r="C29" t="s">
        <v>58</v>
      </c>
      <c r="D29" t="str" cm="1">
        <f t="array" ref="D29">IFERROR(_xlfn.XLOOKUP(B29&amp;"|"&amp;C29,'Service ID'!$B$2:$B$185&amp;"|"&amp;'Service ID'!$C$2:$C$185,'Service ID'!$D$2:$D$185,""),"")</f>
        <v>SRV-5614</v>
      </c>
      <c r="AZ29" t="s">
        <v>243</v>
      </c>
      <c r="BF29" t="s">
        <v>209</v>
      </c>
      <c r="BG29" t="s">
        <v>357</v>
      </c>
    </row>
    <row r="30" spans="1:59" x14ac:dyDescent="0.25">
      <c r="A30" t="s">
        <v>29</v>
      </c>
      <c r="B30" t="s">
        <v>46</v>
      </c>
      <c r="C30" t="s">
        <v>59</v>
      </c>
      <c r="D30" t="str" cm="1">
        <f t="array" ref="D30">IFERROR(_xlfn.XLOOKUP(B30&amp;"|"&amp;C30,'Service ID'!$B$2:$B$185&amp;"|"&amp;'Service ID'!$C$2:$C$185,'Service ID'!$D$2:$D$185,""),"")</f>
        <v>SRV-5820</v>
      </c>
      <c r="AZ30" t="s">
        <v>244</v>
      </c>
      <c r="BF30" t="s">
        <v>135</v>
      </c>
      <c r="BG30" t="s">
        <v>358</v>
      </c>
    </row>
    <row r="31" spans="1:59" x14ac:dyDescent="0.25">
      <c r="A31" t="s">
        <v>29</v>
      </c>
      <c r="B31" t="s">
        <v>46</v>
      </c>
      <c r="C31" t="s">
        <v>60</v>
      </c>
      <c r="D31" t="str" cm="1">
        <f t="array" ref="D31">IFERROR(_xlfn.XLOOKUP(B31&amp;"|"&amp;C31,'Service ID'!$B$2:$B$185&amp;"|"&amp;'Service ID'!$C$2:$C$185,'Service ID'!$D$2:$D$185,""),"")</f>
        <v>SRV-5616</v>
      </c>
      <c r="AZ31" t="s">
        <v>245</v>
      </c>
      <c r="BF31" t="s">
        <v>72</v>
      </c>
      <c r="BG31" t="s">
        <v>359</v>
      </c>
    </row>
    <row r="32" spans="1:59" x14ac:dyDescent="0.25">
      <c r="A32" t="s">
        <v>29</v>
      </c>
      <c r="B32" t="s">
        <v>46</v>
      </c>
      <c r="C32" t="s">
        <v>61</v>
      </c>
      <c r="D32" t="str" cm="1">
        <f t="array" ref="D32">IFERROR(_xlfn.XLOOKUP(B32&amp;"|"&amp;C32,'Service ID'!$B$2:$B$185&amp;"|"&amp;'Service ID'!$C$2:$C$185,'Service ID'!$D$2:$D$185,""),"")</f>
        <v>SRV-7601</v>
      </c>
      <c r="AZ32" t="s">
        <v>246</v>
      </c>
      <c r="BF32" t="s">
        <v>192</v>
      </c>
      <c r="BG32" t="s">
        <v>360</v>
      </c>
    </row>
    <row r="33" spans="1:59" x14ac:dyDescent="0.25">
      <c r="A33" t="s">
        <v>29</v>
      </c>
      <c r="B33" t="s">
        <v>46</v>
      </c>
      <c r="C33" t="s">
        <v>62</v>
      </c>
      <c r="D33" t="str" cm="1">
        <f t="array" ref="D33">IFERROR(_xlfn.XLOOKUP(B33&amp;"|"&amp;C33,'Service ID'!$B$2:$B$185&amp;"|"&amp;'Service ID'!$C$2:$C$185,'Service ID'!$D$2:$D$185,""),"")</f>
        <v>SRV-23639</v>
      </c>
      <c r="AZ33" t="s">
        <v>247</v>
      </c>
      <c r="BF33" t="s">
        <v>212</v>
      </c>
      <c r="BG33" t="s">
        <v>361</v>
      </c>
    </row>
    <row r="34" spans="1:59" x14ac:dyDescent="0.25">
      <c r="A34" t="s">
        <v>29</v>
      </c>
      <c r="B34" t="s">
        <v>46</v>
      </c>
      <c r="C34" t="s">
        <v>63</v>
      </c>
      <c r="D34" t="str" cm="1">
        <f t="array" ref="D34">IFERROR(_xlfn.XLOOKUP(B34&amp;"|"&amp;C34,'Service ID'!$B$2:$B$185&amp;"|"&amp;'Service ID'!$C$2:$C$185,'Service ID'!$D$2:$D$185,""),"")</f>
        <v>SRV-22</v>
      </c>
      <c r="AZ34" t="s">
        <v>248</v>
      </c>
      <c r="BF34" t="s">
        <v>144</v>
      </c>
      <c r="BG34" t="s">
        <v>362</v>
      </c>
    </row>
    <row r="35" spans="1:59" x14ac:dyDescent="0.25">
      <c r="A35" t="s">
        <v>29</v>
      </c>
      <c r="B35" t="s">
        <v>46</v>
      </c>
      <c r="C35" t="s">
        <v>64</v>
      </c>
      <c r="D35" t="str" cm="1">
        <f t="array" ref="D35">IFERROR(_xlfn.XLOOKUP(B35&amp;"|"&amp;C35,'Service ID'!$B$2:$B$185&amp;"|"&amp;'Service ID'!$C$2:$C$185,'Service ID'!$D$2:$D$185,""),"")</f>
        <v>SRV-6</v>
      </c>
      <c r="AZ35" t="s">
        <v>249</v>
      </c>
      <c r="BF35" t="s">
        <v>147</v>
      </c>
      <c r="BG35" t="s">
        <v>363</v>
      </c>
    </row>
    <row r="36" spans="1:59" x14ac:dyDescent="0.25">
      <c r="A36" t="s">
        <v>29</v>
      </c>
      <c r="B36" t="s">
        <v>65</v>
      </c>
      <c r="C36" t="s">
        <v>66</v>
      </c>
      <c r="D36" t="str" cm="1">
        <f t="array" ref="D36">IFERROR(_xlfn.XLOOKUP(B36&amp;"|"&amp;C36,'Service ID'!$B$2:$B$185&amp;"|"&amp;'Service ID'!$C$2:$C$185,'Service ID'!$D$2:$D$185,""),"")</f>
        <v>SRV-28946</v>
      </c>
      <c r="AZ36" t="s">
        <v>250</v>
      </c>
      <c r="BF36" t="s">
        <v>215</v>
      </c>
      <c r="BG36" t="s">
        <v>364</v>
      </c>
    </row>
    <row r="37" spans="1:59" x14ac:dyDescent="0.25">
      <c r="A37" t="s">
        <v>29</v>
      </c>
      <c r="B37" t="s">
        <v>67</v>
      </c>
      <c r="C37" t="s">
        <v>68</v>
      </c>
      <c r="D37" t="str" cm="1">
        <f t="array" ref="D37">IFERROR(_xlfn.XLOOKUP(B37&amp;"|"&amp;C37,'Service ID'!$B$2:$B$185&amp;"|"&amp;'Service ID'!$C$2:$C$185,'Service ID'!$D$2:$D$185,""),"")</f>
        <v>SRV-26981</v>
      </c>
      <c r="AZ37" t="s">
        <v>251</v>
      </c>
      <c r="BF37" t="s">
        <v>76</v>
      </c>
      <c r="BG37" t="s">
        <v>365</v>
      </c>
    </row>
    <row r="38" spans="1:59" x14ac:dyDescent="0.25">
      <c r="A38" t="s">
        <v>29</v>
      </c>
      <c r="B38" t="s">
        <v>67</v>
      </c>
      <c r="C38" t="s">
        <v>69</v>
      </c>
      <c r="D38" t="str" cm="1">
        <f t="array" ref="D38">IFERROR(_xlfn.XLOOKUP(B38&amp;"|"&amp;C38,'Service ID'!$B$2:$B$185&amp;"|"&amp;'Service ID'!$C$2:$C$185,'Service ID'!$D$2:$D$185,""),"")</f>
        <v>SRV-5615</v>
      </c>
      <c r="AZ38" t="s">
        <v>252</v>
      </c>
      <c r="BF38" t="s">
        <v>150</v>
      </c>
      <c r="BG38" t="s">
        <v>366</v>
      </c>
    </row>
    <row r="39" spans="1:59" x14ac:dyDescent="0.25">
      <c r="A39" t="s">
        <v>29</v>
      </c>
      <c r="B39" t="s">
        <v>67</v>
      </c>
      <c r="C39" t="s">
        <v>70</v>
      </c>
      <c r="D39" t="str" cm="1">
        <f t="array" ref="D39">IFERROR(_xlfn.XLOOKUP(B39&amp;"|"&amp;C39,'Service ID'!$B$2:$B$185&amp;"|"&amp;'Service ID'!$C$2:$C$185,'Service ID'!$D$2:$D$185,""),"")</f>
        <v>SRV-5698</v>
      </c>
      <c r="AZ39" t="s">
        <v>253</v>
      </c>
      <c r="BF39" t="s">
        <v>184</v>
      </c>
      <c r="BG39" t="s">
        <v>367</v>
      </c>
    </row>
    <row r="40" spans="1:59" x14ac:dyDescent="0.25">
      <c r="A40" t="s">
        <v>29</v>
      </c>
      <c r="B40" t="s">
        <v>67</v>
      </c>
      <c r="C40" t="s">
        <v>71</v>
      </c>
      <c r="D40" t="str" cm="1">
        <f t="array" ref="D40">IFERROR(_xlfn.XLOOKUP(B40&amp;"|"&amp;C40,'Service ID'!$B$2:$B$185&amp;"|"&amp;'Service ID'!$C$2:$C$185,'Service ID'!$D$2:$D$185,""),"")</f>
        <v>SRV-14</v>
      </c>
      <c r="BF40" t="s">
        <v>573</v>
      </c>
      <c r="BG40" t="s">
        <v>578</v>
      </c>
    </row>
    <row r="41" spans="1:59" x14ac:dyDescent="0.25">
      <c r="A41" t="s">
        <v>29</v>
      </c>
      <c r="B41" t="s">
        <v>72</v>
      </c>
      <c r="C41" t="s">
        <v>73</v>
      </c>
      <c r="D41" t="str" cm="1">
        <f t="array" ref="D41">IFERROR(_xlfn.XLOOKUP(B41&amp;"|"&amp;C41,'Service ID'!$B$2:$B$185&amp;"|"&amp;'Service ID'!$C$2:$C$185,'Service ID'!$D$2:$D$185,""),"")</f>
        <v>SRV-6578</v>
      </c>
    </row>
    <row r="42" spans="1:59" x14ac:dyDescent="0.25">
      <c r="A42" t="s">
        <v>29</v>
      </c>
      <c r="B42" t="s">
        <v>72</v>
      </c>
      <c r="C42" t="s">
        <v>74</v>
      </c>
      <c r="D42" t="str" cm="1">
        <f t="array" ref="D42">IFERROR(_xlfn.XLOOKUP(B42&amp;"|"&amp;C42,'Service ID'!$B$2:$B$185&amp;"|"&amp;'Service ID'!$C$2:$C$185,'Service ID'!$D$2:$D$185,""),"")</f>
        <v>SRV-2</v>
      </c>
    </row>
    <row r="43" spans="1:59" x14ac:dyDescent="0.25">
      <c r="A43" t="s">
        <v>29</v>
      </c>
      <c r="B43" t="s">
        <v>72</v>
      </c>
      <c r="C43" t="s">
        <v>75</v>
      </c>
      <c r="D43" t="str" cm="1">
        <f t="array" ref="D43">IFERROR(_xlfn.XLOOKUP(B43&amp;"|"&amp;C43,'Service ID'!$B$2:$B$185&amp;"|"&amp;'Service ID'!$C$2:$C$185,'Service ID'!$D$2:$D$185,""),"")</f>
        <v>SRV-24</v>
      </c>
    </row>
    <row r="44" spans="1:59" x14ac:dyDescent="0.25">
      <c r="A44" t="s">
        <v>29</v>
      </c>
      <c r="B44" t="s">
        <v>76</v>
      </c>
      <c r="C44" t="s">
        <v>77</v>
      </c>
      <c r="D44" t="str" cm="1">
        <f t="array" ref="D44">IFERROR(_xlfn.XLOOKUP(B44&amp;"|"&amp;C44,'Service ID'!$B$2:$B$185&amp;"|"&amp;'Service ID'!$C$2:$C$185,'Service ID'!$D$2:$D$185,""),"")</f>
        <v>SRV-8</v>
      </c>
    </row>
    <row r="45" spans="1:59" x14ac:dyDescent="0.25">
      <c r="A45" t="s">
        <v>29</v>
      </c>
      <c r="B45" t="s">
        <v>76</v>
      </c>
      <c r="C45" t="s">
        <v>78</v>
      </c>
      <c r="D45" t="str" cm="1">
        <f t="array" ref="D45">IFERROR(_xlfn.XLOOKUP(B45&amp;"|"&amp;C45,'Service ID'!$B$2:$B$185&amp;"|"&amp;'Service ID'!$C$2:$C$185,'Service ID'!$D$2:$D$185,""),"")</f>
        <v>SRV-5606</v>
      </c>
    </row>
    <row r="46" spans="1:59" x14ac:dyDescent="0.25">
      <c r="A46" t="s">
        <v>29</v>
      </c>
      <c r="B46" t="s">
        <v>76</v>
      </c>
      <c r="C46" t="s">
        <v>79</v>
      </c>
      <c r="D46" t="str" cm="1">
        <f t="array" ref="D46">IFERROR(_xlfn.XLOOKUP(B46&amp;"|"&amp;C46,'Service ID'!$B$2:$B$185&amp;"|"&amp;'Service ID'!$C$2:$C$185,'Service ID'!$D$2:$D$185,""),"")</f>
        <v>SRV-5716</v>
      </c>
    </row>
    <row r="47" spans="1:59" x14ac:dyDescent="0.25">
      <c r="A47" t="s">
        <v>29</v>
      </c>
      <c r="B47" t="s">
        <v>76</v>
      </c>
      <c r="C47" t="s">
        <v>80</v>
      </c>
      <c r="D47" t="str" cm="1">
        <f t="array" ref="D47">IFERROR(_xlfn.XLOOKUP(B47&amp;"|"&amp;C47,'Service ID'!$B$2:$B$185&amp;"|"&amp;'Service ID'!$C$2:$C$185,'Service ID'!$D$2:$D$185,""),"")</f>
        <v>SRV-4</v>
      </c>
    </row>
    <row r="48" spans="1:59" x14ac:dyDescent="0.25">
      <c r="A48" t="s">
        <v>29</v>
      </c>
      <c r="B48" t="s">
        <v>76</v>
      </c>
      <c r="C48" t="s">
        <v>81</v>
      </c>
      <c r="D48" t="str" cm="1">
        <f t="array" ref="D48">IFERROR(_xlfn.XLOOKUP(B48&amp;"|"&amp;C48,'Service ID'!$B$2:$B$185&amp;"|"&amp;'Service ID'!$C$2:$C$185,'Service ID'!$D$2:$D$185,""),"")</f>
        <v>SRV-5608</v>
      </c>
    </row>
    <row r="49" spans="1:4" x14ac:dyDescent="0.25">
      <c r="A49" t="s">
        <v>29</v>
      </c>
      <c r="B49" t="s">
        <v>76</v>
      </c>
      <c r="C49" t="s">
        <v>82</v>
      </c>
      <c r="D49" t="str" cm="1">
        <f t="array" ref="D49">IFERROR(_xlfn.XLOOKUP(B49&amp;"|"&amp;C49,'Service ID'!$B$2:$B$185&amp;"|"&amp;'Service ID'!$C$2:$C$185,'Service ID'!$D$2:$D$185,""),"")</f>
        <v>SRV-5436</v>
      </c>
    </row>
    <row r="50" spans="1:4" x14ac:dyDescent="0.25">
      <c r="A50" t="s">
        <v>29</v>
      </c>
      <c r="B50" t="s">
        <v>76</v>
      </c>
      <c r="C50" t="s">
        <v>83</v>
      </c>
      <c r="D50" t="str" cm="1">
        <f t="array" ref="D50">IFERROR(_xlfn.XLOOKUP(B50&amp;"|"&amp;C50,'Service ID'!$B$2:$B$185&amp;"|"&amp;'Service ID'!$C$2:$C$185,'Service ID'!$D$2:$D$185,""),"")</f>
        <v>SRV-7193</v>
      </c>
    </row>
    <row r="51" spans="1:4" x14ac:dyDescent="0.25">
      <c r="A51" t="s">
        <v>29</v>
      </c>
      <c r="B51" t="s">
        <v>76</v>
      </c>
      <c r="C51" t="s">
        <v>84</v>
      </c>
      <c r="D51" t="str" cm="1">
        <f t="array" ref="D51">IFERROR(_xlfn.XLOOKUP(B51&amp;"|"&amp;C51,'Service ID'!$B$2:$B$185&amp;"|"&amp;'Service ID'!$C$2:$C$185,'Service ID'!$D$2:$D$185,""),"")</f>
        <v>SRV-5813</v>
      </c>
    </row>
    <row r="52" spans="1:4" x14ac:dyDescent="0.25">
      <c r="A52" t="s">
        <v>29</v>
      </c>
      <c r="B52" t="s">
        <v>76</v>
      </c>
      <c r="C52" t="s">
        <v>85</v>
      </c>
      <c r="D52" t="str" cm="1">
        <f t="array" ref="D52">IFERROR(_xlfn.XLOOKUP(B52&amp;"|"&amp;C52,'Service ID'!$B$2:$B$185&amp;"|"&amp;'Service ID'!$C$2:$C$185,'Service ID'!$D$2:$D$185,""),"")</f>
        <v>SRV-7192</v>
      </c>
    </row>
    <row r="53" spans="1:4" x14ac:dyDescent="0.25">
      <c r="A53" t="s">
        <v>29</v>
      </c>
      <c r="B53" t="s">
        <v>76</v>
      </c>
      <c r="C53" t="s">
        <v>86</v>
      </c>
      <c r="D53" t="str" cm="1">
        <f t="array" ref="D53">IFERROR(_xlfn.XLOOKUP(B53&amp;"|"&amp;C53,'Service ID'!$B$2:$B$185&amp;"|"&amp;'Service ID'!$C$2:$C$185,'Service ID'!$D$2:$D$185,""),"")</f>
        <v>SRV-5611</v>
      </c>
    </row>
    <row r="54" spans="1:4" x14ac:dyDescent="0.25">
      <c r="A54" t="s">
        <v>29</v>
      </c>
      <c r="B54" t="s">
        <v>76</v>
      </c>
      <c r="C54" t="s">
        <v>87</v>
      </c>
      <c r="D54" t="str" cm="1">
        <f t="array" ref="D54">IFERROR(_xlfn.XLOOKUP(B54&amp;"|"&amp;C54,'Service ID'!$B$2:$B$185&amp;"|"&amp;'Service ID'!$C$2:$C$185,'Service ID'!$D$2:$D$185,""),"")</f>
        <v>SRV-5612</v>
      </c>
    </row>
    <row r="55" spans="1:4" x14ac:dyDescent="0.25">
      <c r="A55" t="s">
        <v>29</v>
      </c>
      <c r="B55" t="s">
        <v>76</v>
      </c>
      <c r="C55" t="s">
        <v>88</v>
      </c>
      <c r="D55" t="str" cm="1">
        <f t="array" ref="D55">IFERROR(_xlfn.XLOOKUP(B55&amp;"|"&amp;C55,'Service ID'!$B$2:$B$185&amp;"|"&amp;'Service ID'!$C$2:$C$185,'Service ID'!$D$2:$D$185,""),"")</f>
        <v>SRV-5613</v>
      </c>
    </row>
    <row r="56" spans="1:4" x14ac:dyDescent="0.25">
      <c r="A56" t="s">
        <v>29</v>
      </c>
      <c r="B56" t="s">
        <v>76</v>
      </c>
      <c r="C56" t="s">
        <v>89</v>
      </c>
      <c r="D56" t="str" cm="1">
        <f t="array" ref="D56">IFERROR(_xlfn.XLOOKUP(B56&amp;"|"&amp;C56,'Service ID'!$B$2:$B$185&amp;"|"&amp;'Service ID'!$C$2:$C$185,'Service ID'!$D$2:$D$185,""),"")</f>
        <v>SRV-7622</v>
      </c>
    </row>
    <row r="57" spans="1:4" x14ac:dyDescent="0.25">
      <c r="A57" t="s">
        <v>29</v>
      </c>
      <c r="B57" t="s">
        <v>76</v>
      </c>
      <c r="C57" t="s">
        <v>90</v>
      </c>
      <c r="D57" t="str" cm="1">
        <f t="array" ref="D57">IFERROR(_xlfn.XLOOKUP(B57&amp;"|"&amp;C57,'Service ID'!$B$2:$B$185&amp;"|"&amp;'Service ID'!$C$2:$C$185,'Service ID'!$D$2:$D$185,""),"")</f>
        <v>SRV-5458</v>
      </c>
    </row>
    <row r="58" spans="1:4" x14ac:dyDescent="0.25">
      <c r="A58" t="s">
        <v>29</v>
      </c>
      <c r="B58" t="s">
        <v>76</v>
      </c>
      <c r="C58" t="s">
        <v>91</v>
      </c>
      <c r="D58" t="str" cm="1">
        <f t="array" ref="D58">IFERROR(_xlfn.XLOOKUP(B58&amp;"|"&amp;C58,'Service ID'!$B$2:$B$185&amp;"|"&amp;'Service ID'!$C$2:$C$185,'Service ID'!$D$2:$D$185,""),"")</f>
        <v>SRV-23636</v>
      </c>
    </row>
    <row r="59" spans="1:4" x14ac:dyDescent="0.25">
      <c r="A59" t="s">
        <v>29</v>
      </c>
      <c r="B59" t="s">
        <v>76</v>
      </c>
      <c r="C59" t="s">
        <v>92</v>
      </c>
      <c r="D59" t="str" cm="1">
        <f t="array" ref="D59">IFERROR(_xlfn.XLOOKUP(B59&amp;"|"&amp;C59,'Service ID'!$B$2:$B$185&amp;"|"&amp;'Service ID'!$C$2:$C$185,'Service ID'!$D$2:$D$185,""),"")</f>
        <v>SRV-6796</v>
      </c>
    </row>
    <row r="60" spans="1:4" x14ac:dyDescent="0.25">
      <c r="A60" t="s">
        <v>29</v>
      </c>
      <c r="B60" t="s">
        <v>76</v>
      </c>
      <c r="C60" t="s">
        <v>93</v>
      </c>
      <c r="D60" t="str" cm="1">
        <f t="array" ref="D60">IFERROR(_xlfn.XLOOKUP(B60&amp;"|"&amp;C60,'Service ID'!$B$2:$B$185&amp;"|"&amp;'Service ID'!$C$2:$C$185,'Service ID'!$D$2:$D$185,""),"")</f>
        <v>SRV-28</v>
      </c>
    </row>
    <row r="61" spans="1:4" x14ac:dyDescent="0.25">
      <c r="A61" t="s">
        <v>29</v>
      </c>
      <c r="B61" t="s">
        <v>76</v>
      </c>
      <c r="C61" t="s">
        <v>94</v>
      </c>
      <c r="D61" t="str" cm="1">
        <f t="array" ref="D61">IFERROR(_xlfn.XLOOKUP(B61&amp;"|"&amp;C61,'Service ID'!$B$2:$B$185&amp;"|"&amp;'Service ID'!$C$2:$C$185,'Service ID'!$D$2:$D$185,""),"")</f>
        <v>SRV-8827</v>
      </c>
    </row>
    <row r="62" spans="1:4" x14ac:dyDescent="0.25">
      <c r="A62" t="s">
        <v>29</v>
      </c>
      <c r="B62" t="s">
        <v>76</v>
      </c>
      <c r="C62" t="s">
        <v>95</v>
      </c>
      <c r="D62" t="str" cm="1">
        <f t="array" ref="D62">IFERROR(_xlfn.XLOOKUP(B62&amp;"|"&amp;C62,'Service ID'!$B$2:$B$185&amp;"|"&amp;'Service ID'!$C$2:$C$185,'Service ID'!$D$2:$D$185,""),"")</f>
        <v>SRV-5447</v>
      </c>
    </row>
    <row r="63" spans="1:4" x14ac:dyDescent="0.25">
      <c r="A63" t="s">
        <v>29</v>
      </c>
      <c r="B63" t="s">
        <v>76</v>
      </c>
      <c r="C63" t="s">
        <v>96</v>
      </c>
      <c r="D63" t="str" cm="1">
        <f t="array" ref="D63">IFERROR(_xlfn.XLOOKUP(B63&amp;"|"&amp;C63,'Service ID'!$B$2:$B$185&amp;"|"&amp;'Service ID'!$C$2:$C$185,'Service ID'!$D$2:$D$185,""),"")</f>
        <v>SRV-5824</v>
      </c>
    </row>
    <row r="64" spans="1:4" x14ac:dyDescent="0.25">
      <c r="A64" t="s">
        <v>29</v>
      </c>
      <c r="B64" t="s">
        <v>76</v>
      </c>
      <c r="C64" t="s">
        <v>97</v>
      </c>
      <c r="D64" t="str" cm="1">
        <f t="array" ref="D64">IFERROR(_xlfn.XLOOKUP(B64&amp;"|"&amp;C64,'Service ID'!$B$2:$B$185&amp;"|"&amp;'Service ID'!$C$2:$C$185,'Service ID'!$D$2:$D$185,""),"")</f>
        <v>SRV-30</v>
      </c>
    </row>
    <row r="65" spans="1:4" x14ac:dyDescent="0.25">
      <c r="A65" t="s">
        <v>29</v>
      </c>
      <c r="B65" t="s">
        <v>76</v>
      </c>
      <c r="C65" t="s">
        <v>98</v>
      </c>
      <c r="D65" t="str" cm="1">
        <f t="array" ref="D65">IFERROR(_xlfn.XLOOKUP(B65&amp;"|"&amp;C65,'Service ID'!$B$2:$B$185&amp;"|"&amp;'Service ID'!$C$2:$C$185,'Service ID'!$D$2:$D$185,""),"")</f>
        <v>SRV-32</v>
      </c>
    </row>
    <row r="66" spans="1:4" x14ac:dyDescent="0.25">
      <c r="A66" t="s">
        <v>29</v>
      </c>
      <c r="B66" t="s">
        <v>76</v>
      </c>
      <c r="C66" t="s">
        <v>99</v>
      </c>
      <c r="D66" t="str" cm="1">
        <f t="array" ref="D66">IFERROR(_xlfn.XLOOKUP(B66&amp;"|"&amp;C66,'Service ID'!$B$2:$B$185&amp;"|"&amp;'Service ID'!$C$2:$C$185,'Service ID'!$D$2:$D$185,""),"")</f>
        <v>SRV-5826</v>
      </c>
    </row>
    <row r="67" spans="1:4" x14ac:dyDescent="0.25">
      <c r="A67" t="s">
        <v>29</v>
      </c>
      <c r="B67" t="s">
        <v>76</v>
      </c>
      <c r="C67" t="s">
        <v>100</v>
      </c>
      <c r="D67" t="str" cm="1">
        <f t="array" ref="D67">IFERROR(_xlfn.XLOOKUP(B67&amp;"|"&amp;C67,'Service ID'!$B$2:$B$185&amp;"|"&amp;'Service ID'!$C$2:$C$185,'Service ID'!$D$2:$D$185,""),"")</f>
        <v>SRV-19453</v>
      </c>
    </row>
    <row r="68" spans="1:4" x14ac:dyDescent="0.25">
      <c r="A68" t="s">
        <v>29</v>
      </c>
      <c r="B68" t="s">
        <v>76</v>
      </c>
      <c r="C68" t="s">
        <v>101</v>
      </c>
      <c r="D68" t="str" cm="1">
        <f t="array" ref="D68">IFERROR(_xlfn.XLOOKUP(B68&amp;"|"&amp;C68,'Service ID'!$B$2:$B$185&amp;"|"&amp;'Service ID'!$C$2:$C$185,'Service ID'!$D$2:$D$185,""),"")</f>
        <v>SRV-20</v>
      </c>
    </row>
    <row r="69" spans="1:4" x14ac:dyDescent="0.25">
      <c r="A69" t="s">
        <v>102</v>
      </c>
      <c r="B69" t="s">
        <v>103</v>
      </c>
      <c r="C69" t="s">
        <v>104</v>
      </c>
      <c r="D69" t="str" cm="1">
        <f t="array" ref="D69">IFERROR(_xlfn.XLOOKUP(B69&amp;"|"&amp;C69,'Service ID'!$B$2:$B$185&amp;"|"&amp;'Service ID'!$C$2:$C$185,'Service ID'!$D$2:$D$185,""),"")</f>
        <v>SRV-6579</v>
      </c>
    </row>
    <row r="70" spans="1:4" x14ac:dyDescent="0.25">
      <c r="A70" t="s">
        <v>102</v>
      </c>
      <c r="B70" t="s">
        <v>103</v>
      </c>
      <c r="C70" t="s">
        <v>105</v>
      </c>
      <c r="D70" t="str" cm="1">
        <f t="array" ref="D70">IFERROR(_xlfn.XLOOKUP(B70&amp;"|"&amp;C70,'Service ID'!$B$2:$B$185&amp;"|"&amp;'Service ID'!$C$2:$C$185,'Service ID'!$D$2:$D$185,""),"")</f>
        <v>SRV-30530</v>
      </c>
    </row>
    <row r="71" spans="1:4" x14ac:dyDescent="0.25">
      <c r="A71" t="s">
        <v>106</v>
      </c>
      <c r="B71" t="s">
        <v>107</v>
      </c>
      <c r="C71" t="s">
        <v>108</v>
      </c>
      <c r="D71" t="str" cm="1">
        <f t="array" ref="D71">IFERROR(_xlfn.XLOOKUP(B71&amp;"|"&amp;C71,'Service ID'!$B$2:$B$185&amp;"|"&amp;'Service ID'!$C$2:$C$185,'Service ID'!$D$2:$D$185,""),"")</f>
        <v>SRV-5360</v>
      </c>
    </row>
    <row r="72" spans="1:4" x14ac:dyDescent="0.25">
      <c r="A72" t="s">
        <v>106</v>
      </c>
      <c r="B72" t="s">
        <v>109</v>
      </c>
      <c r="C72" t="s">
        <v>110</v>
      </c>
      <c r="D72" t="str" cm="1">
        <f t="array" ref="D72">IFERROR(_xlfn.XLOOKUP(B72&amp;"|"&amp;C72,'Service ID'!$B$2:$B$185&amp;"|"&amp;'Service ID'!$C$2:$C$185,'Service ID'!$D$2:$D$185,""),"")</f>
        <v>SRV-7582</v>
      </c>
    </row>
    <row r="73" spans="1:4" x14ac:dyDescent="0.25">
      <c r="A73" t="s">
        <v>106</v>
      </c>
      <c r="B73" t="s">
        <v>109</v>
      </c>
      <c r="C73" t="s">
        <v>111</v>
      </c>
      <c r="D73" t="str" cm="1">
        <f t="array" ref="D73">IFERROR(_xlfn.XLOOKUP(B73&amp;"|"&amp;C73,'Service ID'!$B$2:$B$185&amp;"|"&amp;'Service ID'!$C$2:$C$185,'Service ID'!$D$2:$D$185,""),"")</f>
        <v>SRV-5369</v>
      </c>
    </row>
    <row r="74" spans="1:4" x14ac:dyDescent="0.25">
      <c r="A74" t="s">
        <v>106</v>
      </c>
      <c r="B74" t="s">
        <v>112</v>
      </c>
      <c r="C74" t="s">
        <v>113</v>
      </c>
      <c r="D74" t="str" cm="1">
        <f t="array" ref="D74">IFERROR(_xlfn.XLOOKUP(B74&amp;"|"&amp;C74,'Service ID'!$B$2:$B$185&amp;"|"&amp;'Service ID'!$C$2:$C$185,'Service ID'!$D$2:$D$185,""),"")</f>
        <v>SRV-6289</v>
      </c>
    </row>
    <row r="75" spans="1:4" x14ac:dyDescent="0.25">
      <c r="A75" t="s">
        <v>106</v>
      </c>
      <c r="B75" t="s">
        <v>112</v>
      </c>
      <c r="C75" t="s">
        <v>114</v>
      </c>
      <c r="D75" t="str" cm="1">
        <f t="array" ref="D75">IFERROR(_xlfn.XLOOKUP(B75&amp;"|"&amp;C75,'Service ID'!$B$2:$B$185&amp;"|"&amp;'Service ID'!$C$2:$C$185,'Service ID'!$D$2:$D$185,""),"")</f>
        <v>SRV-6291</v>
      </c>
    </row>
    <row r="76" spans="1:4" x14ac:dyDescent="0.25">
      <c r="A76" t="s">
        <v>106</v>
      </c>
      <c r="B76" t="s">
        <v>112</v>
      </c>
      <c r="C76" t="s">
        <v>115</v>
      </c>
      <c r="D76" t="str" cm="1">
        <f t="array" ref="D76">IFERROR(_xlfn.XLOOKUP(B76&amp;"|"&amp;C76,'Service ID'!$B$2:$B$185&amp;"|"&amp;'Service ID'!$C$2:$C$185,'Service ID'!$D$2:$D$185,""),"")</f>
        <v>SRV-7572</v>
      </c>
    </row>
    <row r="77" spans="1:4" x14ac:dyDescent="0.25">
      <c r="A77" t="s">
        <v>106</v>
      </c>
      <c r="B77" t="s">
        <v>112</v>
      </c>
      <c r="C77" t="s">
        <v>116</v>
      </c>
      <c r="D77" t="str" cm="1">
        <f t="array" ref="D77">IFERROR(_xlfn.XLOOKUP(B77&amp;"|"&amp;C77,'Service ID'!$B$2:$B$185&amp;"|"&amp;'Service ID'!$C$2:$C$185,'Service ID'!$D$2:$D$185,""),"")</f>
        <v>SRV-27397</v>
      </c>
    </row>
    <row r="78" spans="1:4" x14ac:dyDescent="0.25">
      <c r="A78" t="s">
        <v>106</v>
      </c>
      <c r="B78" t="s">
        <v>112</v>
      </c>
      <c r="C78" t="s">
        <v>117</v>
      </c>
      <c r="D78" t="str" cm="1">
        <f t="array" ref="D78">IFERROR(_xlfn.XLOOKUP(B78&amp;"|"&amp;C78,'Service ID'!$B$2:$B$185&amp;"|"&amp;'Service ID'!$C$2:$C$185,'Service ID'!$D$2:$D$185,""),"")</f>
        <v>SRV-5367</v>
      </c>
    </row>
    <row r="79" spans="1:4" x14ac:dyDescent="0.25">
      <c r="A79" t="s">
        <v>106</v>
      </c>
      <c r="B79" t="s">
        <v>112</v>
      </c>
      <c r="C79" t="s">
        <v>118</v>
      </c>
      <c r="D79" t="str" cm="1">
        <f t="array" ref="D79">IFERROR(_xlfn.XLOOKUP(B79&amp;"|"&amp;C79,'Service ID'!$B$2:$B$185&amp;"|"&amp;'Service ID'!$C$2:$C$185,'Service ID'!$D$2:$D$185,""),"")</f>
        <v>SRV-5373</v>
      </c>
    </row>
    <row r="80" spans="1:4" x14ac:dyDescent="0.25">
      <c r="A80" t="s">
        <v>106</v>
      </c>
      <c r="B80" t="s">
        <v>112</v>
      </c>
      <c r="C80" t="s">
        <v>119</v>
      </c>
      <c r="D80" t="str" cm="1">
        <f t="array" ref="D80">IFERROR(_xlfn.XLOOKUP(B80&amp;"|"&amp;C80,'Service ID'!$B$2:$B$185&amp;"|"&amp;'Service ID'!$C$2:$C$185,'Service ID'!$D$2:$D$185,""),"")</f>
        <v>SRV-5370</v>
      </c>
    </row>
    <row r="81" spans="1:4" x14ac:dyDescent="0.25">
      <c r="A81" t="s">
        <v>106</v>
      </c>
      <c r="B81" t="s">
        <v>120</v>
      </c>
      <c r="C81" t="s">
        <v>121</v>
      </c>
      <c r="D81" t="str" cm="1">
        <f t="array" ref="D81">IFERROR(_xlfn.XLOOKUP(B81&amp;"|"&amp;C81,'Service ID'!$B$2:$B$185&amp;"|"&amp;'Service ID'!$C$2:$C$185,'Service ID'!$D$2:$D$185,""),"")</f>
        <v>SRV-5375</v>
      </c>
    </row>
    <row r="82" spans="1:4" x14ac:dyDescent="0.25">
      <c r="A82" t="s">
        <v>106</v>
      </c>
      <c r="B82" t="s">
        <v>120</v>
      </c>
      <c r="C82" t="s">
        <v>122</v>
      </c>
      <c r="D82" t="str" cm="1">
        <f t="array" ref="D82">IFERROR(_xlfn.XLOOKUP(B82&amp;"|"&amp;C82,'Service ID'!$B$2:$B$185&amp;"|"&amp;'Service ID'!$C$2:$C$185,'Service ID'!$D$2:$D$185,""),"")</f>
        <v>SRV-5374</v>
      </c>
    </row>
    <row r="83" spans="1:4" x14ac:dyDescent="0.25">
      <c r="A83" t="s">
        <v>106</v>
      </c>
      <c r="B83" t="s">
        <v>120</v>
      </c>
      <c r="C83" t="s">
        <v>123</v>
      </c>
      <c r="D83" t="str" cm="1">
        <f t="array" ref="D83">IFERROR(_xlfn.XLOOKUP(B83&amp;"|"&amp;C83,'Service ID'!$B$2:$B$185&amp;"|"&amp;'Service ID'!$C$2:$C$185,'Service ID'!$D$2:$D$185,""),"")</f>
        <v>SRV-5619</v>
      </c>
    </row>
    <row r="84" spans="1:4" x14ac:dyDescent="0.25">
      <c r="A84" t="s">
        <v>106</v>
      </c>
      <c r="B84" t="s">
        <v>124</v>
      </c>
      <c r="C84" t="s">
        <v>125</v>
      </c>
      <c r="D84" t="str" cm="1">
        <f t="array" ref="D84">IFERROR(_xlfn.XLOOKUP(B84&amp;"|"&amp;C84,'Service ID'!$B$2:$B$185&amp;"|"&amp;'Service ID'!$C$2:$C$185,'Service ID'!$D$2:$D$185,""),"")</f>
        <v>SRV-5372</v>
      </c>
    </row>
    <row r="85" spans="1:4" x14ac:dyDescent="0.25">
      <c r="A85" t="s">
        <v>106</v>
      </c>
      <c r="B85" t="s">
        <v>124</v>
      </c>
      <c r="C85" t="s">
        <v>126</v>
      </c>
      <c r="D85" t="str" cm="1">
        <f t="array" ref="D85">IFERROR(_xlfn.XLOOKUP(B85&amp;"|"&amp;C85,'Service ID'!$B$2:$B$185&amp;"|"&amp;'Service ID'!$C$2:$C$185,'Service ID'!$D$2:$D$185,""),"")</f>
        <v>SRV-28202</v>
      </c>
    </row>
    <row r="86" spans="1:4" x14ac:dyDescent="0.25">
      <c r="A86" t="s">
        <v>106</v>
      </c>
      <c r="B86" t="s">
        <v>124</v>
      </c>
      <c r="C86" t="s">
        <v>127</v>
      </c>
      <c r="D86" t="str" cm="1">
        <f t="array" ref="D86">IFERROR(_xlfn.XLOOKUP(B86&amp;"|"&amp;C86,'Service ID'!$B$2:$B$185&amp;"|"&amp;'Service ID'!$C$2:$C$185,'Service ID'!$D$2:$D$185,""),"")</f>
        <v>SRV-6576</v>
      </c>
    </row>
    <row r="87" spans="1:4" x14ac:dyDescent="0.25">
      <c r="A87" t="s">
        <v>106</v>
      </c>
      <c r="B87" t="s">
        <v>124</v>
      </c>
      <c r="C87" t="s">
        <v>128</v>
      </c>
      <c r="D87" t="str" cm="1">
        <f t="array" ref="D87">IFERROR(_xlfn.XLOOKUP(B87&amp;"|"&amp;C87,'Service ID'!$B$2:$B$185&amp;"|"&amp;'Service ID'!$C$2:$C$185,'Service ID'!$D$2:$D$185,""),"")</f>
        <v>SRV-5371</v>
      </c>
    </row>
    <row r="88" spans="1:4" x14ac:dyDescent="0.25">
      <c r="A88" t="s">
        <v>106</v>
      </c>
      <c r="B88" t="s">
        <v>129</v>
      </c>
      <c r="C88" t="s">
        <v>130</v>
      </c>
      <c r="D88" t="str" cm="1">
        <f t="array" ref="D88">IFERROR(_xlfn.XLOOKUP(B88&amp;"|"&amp;C88,'Service ID'!$B$2:$B$185&amp;"|"&amp;'Service ID'!$C$2:$C$185,'Service ID'!$D$2:$D$185,""),"")</f>
        <v>SRV-5382</v>
      </c>
    </row>
    <row r="89" spans="1:4" x14ac:dyDescent="0.25">
      <c r="A89" t="s">
        <v>106</v>
      </c>
      <c r="B89" t="s">
        <v>129</v>
      </c>
      <c r="C89" t="s">
        <v>131</v>
      </c>
      <c r="D89" t="str" cm="1">
        <f t="array" ref="D89">IFERROR(_xlfn.XLOOKUP(B89&amp;"|"&amp;C89,'Service ID'!$B$2:$B$185&amp;"|"&amp;'Service ID'!$C$2:$C$185,'Service ID'!$D$2:$D$185,""),"")</f>
        <v>SRV-5827</v>
      </c>
    </row>
    <row r="90" spans="1:4" x14ac:dyDescent="0.25">
      <c r="A90" t="s">
        <v>106</v>
      </c>
      <c r="B90" t="s">
        <v>132</v>
      </c>
      <c r="C90" t="s">
        <v>133</v>
      </c>
      <c r="D90" t="str" cm="1">
        <f t="array" ref="D90">IFERROR(_xlfn.XLOOKUP(B90&amp;"|"&amp;C90,'Service ID'!$B$2:$B$185&amp;"|"&amp;'Service ID'!$C$2:$C$185,'Service ID'!$D$2:$D$185,""),"")</f>
        <v>SRV-5828</v>
      </c>
    </row>
    <row r="91" spans="1:4" x14ac:dyDescent="0.25">
      <c r="A91" t="s">
        <v>106</v>
      </c>
      <c r="B91" t="s">
        <v>132</v>
      </c>
      <c r="C91" t="s">
        <v>134</v>
      </c>
      <c r="D91" t="str" cm="1">
        <f t="array" ref="D91">IFERROR(_xlfn.XLOOKUP(B91&amp;"|"&amp;C91,'Service ID'!$B$2:$B$185&amp;"|"&amp;'Service ID'!$C$2:$C$185,'Service ID'!$D$2:$D$185,""),"")</f>
        <v>SRV-7583</v>
      </c>
    </row>
    <row r="92" spans="1:4" x14ac:dyDescent="0.25">
      <c r="A92" t="s">
        <v>106</v>
      </c>
      <c r="B92" t="s">
        <v>135</v>
      </c>
      <c r="C92" t="s">
        <v>136</v>
      </c>
      <c r="D92" t="str" cm="1">
        <f t="array" ref="D92">IFERROR(_xlfn.XLOOKUP(B92&amp;"|"&amp;C92,'Service ID'!$B$2:$B$185&amp;"|"&amp;'Service ID'!$C$2:$C$185,'Service ID'!$D$2:$D$185,""),"")</f>
        <v>SRV-7190</v>
      </c>
    </row>
    <row r="93" spans="1:4" x14ac:dyDescent="0.25">
      <c r="A93" t="s">
        <v>106</v>
      </c>
      <c r="B93" t="s">
        <v>135</v>
      </c>
      <c r="C93" t="s">
        <v>137</v>
      </c>
      <c r="D93" t="str" cm="1">
        <f t="array" ref="D93">IFERROR(_xlfn.XLOOKUP(B93&amp;"|"&amp;C93,'Service ID'!$B$2:$B$185&amp;"|"&amp;'Service ID'!$C$2:$C$185,'Service ID'!$D$2:$D$185,""),"")</f>
        <v>SRV-27917</v>
      </c>
    </row>
    <row r="94" spans="1:4" x14ac:dyDescent="0.25">
      <c r="A94" t="s">
        <v>106</v>
      </c>
      <c r="B94" t="s">
        <v>135</v>
      </c>
      <c r="C94" t="s">
        <v>138</v>
      </c>
      <c r="D94" t="str" cm="1">
        <f t="array" ref="D94">IFERROR(_xlfn.XLOOKUP(B94&amp;"|"&amp;C94,'Service ID'!$B$2:$B$185&amp;"|"&amp;'Service ID'!$C$2:$C$185,'Service ID'!$D$2:$D$185,""),"")</f>
        <v>SRV-5368</v>
      </c>
    </row>
    <row r="95" spans="1:4" x14ac:dyDescent="0.25">
      <c r="A95" t="s">
        <v>106</v>
      </c>
      <c r="B95" t="s">
        <v>135</v>
      </c>
      <c r="C95" t="s">
        <v>139</v>
      </c>
      <c r="D95" t="str" cm="1">
        <f t="array" ref="D95">IFERROR(_xlfn.XLOOKUP(B95&amp;"|"&amp;C95,'Service ID'!$B$2:$B$185&amp;"|"&amp;'Service ID'!$C$2:$C$185,'Service ID'!$D$2:$D$185,""),"")</f>
        <v>SRV-8066</v>
      </c>
    </row>
    <row r="96" spans="1:4" x14ac:dyDescent="0.25">
      <c r="A96" t="s">
        <v>106</v>
      </c>
      <c r="B96" t="s">
        <v>135</v>
      </c>
      <c r="C96" t="s">
        <v>140</v>
      </c>
      <c r="D96" t="str" cm="1">
        <f t="array" ref="D96">IFERROR(_xlfn.XLOOKUP(B96&amp;"|"&amp;C96,'Service ID'!$B$2:$B$185&amp;"|"&amp;'Service ID'!$C$2:$C$185,'Service ID'!$D$2:$D$185,""),"")</f>
        <v>SRV-7191</v>
      </c>
    </row>
    <row r="97" spans="1:4" x14ac:dyDescent="0.25">
      <c r="A97" t="s">
        <v>106</v>
      </c>
      <c r="B97" t="s">
        <v>135</v>
      </c>
      <c r="C97" t="s">
        <v>141</v>
      </c>
      <c r="D97" t="str" cm="1">
        <f t="array" ref="D97">IFERROR(_xlfn.XLOOKUP(B97&amp;"|"&amp;C97,'Service ID'!$B$2:$B$185&amp;"|"&amp;'Service ID'!$C$2:$C$185,'Service ID'!$D$2:$D$185,""),"")</f>
        <v>SRV-7194</v>
      </c>
    </row>
    <row r="98" spans="1:4" x14ac:dyDescent="0.25">
      <c r="A98" t="s">
        <v>106</v>
      </c>
      <c r="B98" t="s">
        <v>135</v>
      </c>
      <c r="C98" t="s">
        <v>142</v>
      </c>
      <c r="D98" t="str" cm="1">
        <f t="array" ref="D98">IFERROR(_xlfn.XLOOKUP(B98&amp;"|"&amp;C98,'Service ID'!$B$2:$B$185&amp;"|"&amp;'Service ID'!$C$2:$C$185,'Service ID'!$D$2:$D$185,""),"")</f>
        <v>SRV-5376</v>
      </c>
    </row>
    <row r="99" spans="1:4" x14ac:dyDescent="0.25">
      <c r="A99" t="s">
        <v>106</v>
      </c>
      <c r="B99" t="s">
        <v>135</v>
      </c>
      <c r="C99" t="s">
        <v>143</v>
      </c>
      <c r="D99" t="str" cm="1">
        <f t="array" ref="D99">IFERROR(_xlfn.XLOOKUP(B99&amp;"|"&amp;C99,'Service ID'!$B$2:$B$185&amp;"|"&amp;'Service ID'!$C$2:$C$185,'Service ID'!$D$2:$D$185,""),"")</f>
        <v>SRV-8067</v>
      </c>
    </row>
    <row r="100" spans="1:4" x14ac:dyDescent="0.25">
      <c r="A100" t="s">
        <v>106</v>
      </c>
      <c r="B100" t="s">
        <v>144</v>
      </c>
      <c r="C100" t="s">
        <v>145</v>
      </c>
      <c r="D100" t="str" cm="1">
        <f t="array" ref="D100">IFERROR(_xlfn.XLOOKUP(B100&amp;"|"&amp;C100,'Service ID'!$B$2:$B$185&amp;"|"&amp;'Service ID'!$C$2:$C$185,'Service ID'!$D$2:$D$185,""),"")</f>
        <v>SRV-5381</v>
      </c>
    </row>
    <row r="101" spans="1:4" x14ac:dyDescent="0.25">
      <c r="A101" t="s">
        <v>106</v>
      </c>
      <c r="B101" t="s">
        <v>144</v>
      </c>
      <c r="C101" t="s">
        <v>146</v>
      </c>
      <c r="D101" t="str" cm="1">
        <f t="array" ref="D101">IFERROR(_xlfn.XLOOKUP(B101&amp;"|"&amp;C101,'Service ID'!$B$2:$B$185&amp;"|"&amp;'Service ID'!$C$2:$C$185,'Service ID'!$D$2:$D$185,""),"")</f>
        <v>SRV-6293</v>
      </c>
    </row>
    <row r="102" spans="1:4" x14ac:dyDescent="0.25">
      <c r="A102" t="s">
        <v>106</v>
      </c>
      <c r="B102" t="s">
        <v>147</v>
      </c>
      <c r="C102" t="s">
        <v>148</v>
      </c>
      <c r="D102" t="str" cm="1">
        <f t="array" ref="D102">IFERROR(_xlfn.XLOOKUP(B102&amp;"|"&amp;C102,'Service ID'!$B$2:$B$185&amp;"|"&amp;'Service ID'!$C$2:$C$185,'Service ID'!$D$2:$D$185,""),"")</f>
        <v>SRV-8080</v>
      </c>
    </row>
    <row r="103" spans="1:4" x14ac:dyDescent="0.25">
      <c r="A103" t="s">
        <v>106</v>
      </c>
      <c r="B103" t="s">
        <v>147</v>
      </c>
      <c r="C103" t="s">
        <v>149</v>
      </c>
      <c r="D103" t="str" cm="1">
        <f t="array" ref="D103">IFERROR(_xlfn.XLOOKUP(B103&amp;"|"&amp;C103,'Service ID'!$B$2:$B$185&amp;"|"&amp;'Service ID'!$C$2:$C$185,'Service ID'!$D$2:$D$185,""),"")</f>
        <v>SRV-26522</v>
      </c>
    </row>
    <row r="104" spans="1:4" x14ac:dyDescent="0.25">
      <c r="A104" t="s">
        <v>106</v>
      </c>
      <c r="B104" t="s">
        <v>150</v>
      </c>
      <c r="C104" t="s">
        <v>151</v>
      </c>
      <c r="D104" t="str" cm="1">
        <f t="array" ref="D104">IFERROR(_xlfn.XLOOKUP(B104&amp;"|"&amp;C104,'Service ID'!$B$2:$B$185&amp;"|"&amp;'Service ID'!$C$2:$C$185,'Service ID'!$D$2:$D$185,""),"")</f>
        <v>SRV-6290</v>
      </c>
    </row>
    <row r="105" spans="1:4" x14ac:dyDescent="0.25">
      <c r="A105" t="s">
        <v>106</v>
      </c>
      <c r="B105" t="s">
        <v>150</v>
      </c>
      <c r="C105" t="s">
        <v>152</v>
      </c>
      <c r="D105" t="str" cm="1">
        <f t="array" ref="D105">IFERROR(_xlfn.XLOOKUP(B105&amp;"|"&amp;C105,'Service ID'!$B$2:$B$185&amp;"|"&amp;'Service ID'!$C$2:$C$185,'Service ID'!$D$2:$D$185,""),"")</f>
        <v>SRV-7189</v>
      </c>
    </row>
    <row r="106" spans="1:4" x14ac:dyDescent="0.25">
      <c r="A106" t="s">
        <v>106</v>
      </c>
      <c r="B106" t="s">
        <v>150</v>
      </c>
      <c r="C106" t="s">
        <v>153</v>
      </c>
      <c r="D106" t="str" cm="1">
        <f t="array" ref="D106">IFERROR(_xlfn.XLOOKUP(B106&amp;"|"&amp;C106,'Service ID'!$B$2:$B$185&amp;"|"&amp;'Service ID'!$C$2:$C$185,'Service ID'!$D$2:$D$185,""),"")</f>
        <v>SRV-6292</v>
      </c>
    </row>
    <row r="107" spans="1:4" x14ac:dyDescent="0.25">
      <c r="A107" t="s">
        <v>106</v>
      </c>
      <c r="B107" t="s">
        <v>150</v>
      </c>
      <c r="C107" t="s">
        <v>154</v>
      </c>
      <c r="D107" t="str" cm="1">
        <f t="array" ref="D107">IFERROR(_xlfn.XLOOKUP(B107&amp;"|"&amp;C107,'Service ID'!$B$2:$B$185&amp;"|"&amp;'Service ID'!$C$2:$C$185,'Service ID'!$D$2:$D$185,""),"")</f>
        <v>SRV-5377</v>
      </c>
    </row>
    <row r="108" spans="1:4" x14ac:dyDescent="0.25">
      <c r="A108" t="s">
        <v>155</v>
      </c>
      <c r="B108" t="s">
        <v>156</v>
      </c>
      <c r="C108" t="s">
        <v>157</v>
      </c>
      <c r="D108" t="str" cm="1">
        <f t="array" ref="D108">IFERROR(_xlfn.XLOOKUP(B108&amp;"|"&amp;C108,'Service ID'!$B$2:$B$185&amp;"|"&amp;'Service ID'!$C$2:$C$185,'Service ID'!$D$2:$D$185,""),"")</f>
        <v>SRV-5625</v>
      </c>
    </row>
    <row r="109" spans="1:4" x14ac:dyDescent="0.25">
      <c r="A109" t="s">
        <v>155</v>
      </c>
      <c r="B109" t="s">
        <v>158</v>
      </c>
      <c r="C109" t="s">
        <v>159</v>
      </c>
      <c r="D109" t="str" cm="1">
        <f t="array" ref="D109">IFERROR(_xlfn.XLOOKUP(B109&amp;"|"&amp;C109,'Service ID'!$B$2:$B$185&amp;"|"&amp;'Service ID'!$C$2:$C$185,'Service ID'!$D$2:$D$185,""),"")</f>
        <v>SRV-5628</v>
      </c>
    </row>
    <row r="110" spans="1:4" x14ac:dyDescent="0.25">
      <c r="A110" t="s">
        <v>155</v>
      </c>
      <c r="B110" t="s">
        <v>158</v>
      </c>
      <c r="C110" t="s">
        <v>160</v>
      </c>
      <c r="D110" t="str" cm="1">
        <f t="array" ref="D110">IFERROR(_xlfn.XLOOKUP(B110&amp;"|"&amp;C110,'Service ID'!$B$2:$B$185&amp;"|"&amp;'Service ID'!$C$2:$C$185,'Service ID'!$D$2:$D$185,""),"")</f>
        <v>SRV-5627</v>
      </c>
    </row>
    <row r="111" spans="1:4" x14ac:dyDescent="0.25">
      <c r="A111" t="s">
        <v>155</v>
      </c>
      <c r="B111" t="s">
        <v>158</v>
      </c>
      <c r="C111" t="s">
        <v>161</v>
      </c>
      <c r="D111" t="str" cm="1">
        <f t="array" ref="D111">IFERROR(_xlfn.XLOOKUP(B111&amp;"|"&amp;C111,'Service ID'!$B$2:$B$185&amp;"|"&amp;'Service ID'!$C$2:$C$185,'Service ID'!$D$2:$D$185,""),"")</f>
        <v>SRV-6947</v>
      </c>
    </row>
    <row r="112" spans="1:4" x14ac:dyDescent="0.25">
      <c r="A112" t="s">
        <v>155</v>
      </c>
      <c r="B112" t="s">
        <v>158</v>
      </c>
      <c r="C112" t="s">
        <v>162</v>
      </c>
      <c r="D112" t="str" cm="1">
        <f t="array" ref="D112">IFERROR(_xlfn.XLOOKUP(B112&amp;"|"&amp;C112,'Service ID'!$B$2:$B$185&amp;"|"&amp;'Service ID'!$C$2:$C$185,'Service ID'!$D$2:$D$185,""),"")</f>
        <v>SRV-23155</v>
      </c>
    </row>
    <row r="113" spans="1:4" x14ac:dyDescent="0.25">
      <c r="A113" t="s">
        <v>155</v>
      </c>
      <c r="B113" t="s">
        <v>158</v>
      </c>
      <c r="C113" t="s">
        <v>163</v>
      </c>
      <c r="D113" t="str" cm="1">
        <f t="array" ref="D113">IFERROR(_xlfn.XLOOKUP(B113&amp;"|"&amp;C113,'Service ID'!$B$2:$B$185&amp;"|"&amp;'Service ID'!$C$2:$C$185,'Service ID'!$D$2:$D$185,""),"")</f>
        <v>SRV-23159</v>
      </c>
    </row>
    <row r="114" spans="1:4" x14ac:dyDescent="0.25">
      <c r="A114" t="s">
        <v>155</v>
      </c>
      <c r="B114" t="s">
        <v>158</v>
      </c>
      <c r="C114" t="s">
        <v>164</v>
      </c>
      <c r="D114" t="str" cm="1">
        <f t="array" ref="D114">IFERROR(_xlfn.XLOOKUP(B114&amp;"|"&amp;C114,'Service ID'!$B$2:$B$185&amp;"|"&amp;'Service ID'!$C$2:$C$185,'Service ID'!$D$2:$D$185,""),"")</f>
        <v>SRV-23156</v>
      </c>
    </row>
    <row r="115" spans="1:4" x14ac:dyDescent="0.25">
      <c r="A115" t="s">
        <v>155</v>
      </c>
      <c r="B115" t="s">
        <v>158</v>
      </c>
      <c r="C115" t="s">
        <v>165</v>
      </c>
      <c r="D115" t="str" cm="1">
        <f t="array" ref="D115">IFERROR(_xlfn.XLOOKUP(B115&amp;"|"&amp;C115,'Service ID'!$B$2:$B$185&amp;"|"&amp;'Service ID'!$C$2:$C$185,'Service ID'!$D$2:$D$185,""),"")</f>
        <v>SRV-23319</v>
      </c>
    </row>
    <row r="116" spans="1:4" x14ac:dyDescent="0.25">
      <c r="A116" t="s">
        <v>155</v>
      </c>
      <c r="B116" t="s">
        <v>158</v>
      </c>
      <c r="C116" t="s">
        <v>166</v>
      </c>
      <c r="D116" t="str" cm="1">
        <f t="array" ref="D116">IFERROR(_xlfn.XLOOKUP(B116&amp;"|"&amp;C116,'Service ID'!$B$2:$B$185&amp;"|"&amp;'Service ID'!$C$2:$C$185,'Service ID'!$D$2:$D$185,""),"")</f>
        <v>SRV-6874</v>
      </c>
    </row>
    <row r="117" spans="1:4" x14ac:dyDescent="0.25">
      <c r="A117" t="s">
        <v>155</v>
      </c>
      <c r="B117" t="s">
        <v>167</v>
      </c>
      <c r="C117" t="s">
        <v>168</v>
      </c>
      <c r="D117" t="str" cm="1">
        <f t="array" ref="D117">IFERROR(_xlfn.XLOOKUP(B117&amp;"|"&amp;C117,'Service ID'!$B$2:$B$185&amp;"|"&amp;'Service ID'!$C$2:$C$185,'Service ID'!$D$2:$D$185,""),"")</f>
        <v>SRV-23158</v>
      </c>
    </row>
    <row r="118" spans="1:4" x14ac:dyDescent="0.25">
      <c r="A118" t="s">
        <v>155</v>
      </c>
      <c r="B118" t="s">
        <v>167</v>
      </c>
      <c r="C118" t="s">
        <v>169</v>
      </c>
      <c r="D118" t="str" cm="1">
        <f t="array" ref="D118">IFERROR(_xlfn.XLOOKUP(B118&amp;"|"&amp;C118,'Service ID'!$B$2:$B$185&amp;"|"&amp;'Service ID'!$C$2:$C$185,'Service ID'!$D$2:$D$185,""),"")</f>
        <v>SRV-6948</v>
      </c>
    </row>
    <row r="119" spans="1:4" x14ac:dyDescent="0.25">
      <c r="A119" t="s">
        <v>155</v>
      </c>
      <c r="B119" t="s">
        <v>170</v>
      </c>
      <c r="C119" t="s">
        <v>171</v>
      </c>
      <c r="D119" t="str" cm="1">
        <f t="array" ref="D119">IFERROR(_xlfn.XLOOKUP(B119&amp;"|"&amp;C119,'Service ID'!$B$2:$B$185&amp;"|"&amp;'Service ID'!$C$2:$C$185,'Service ID'!$D$2:$D$185,""),"")</f>
        <v>SRV-6871</v>
      </c>
    </row>
    <row r="120" spans="1:4" x14ac:dyDescent="0.25">
      <c r="A120" t="s">
        <v>155</v>
      </c>
      <c r="B120" t="s">
        <v>170</v>
      </c>
      <c r="C120" t="s">
        <v>172</v>
      </c>
      <c r="D120" t="str" cm="1">
        <f t="array" ref="D120">IFERROR(_xlfn.XLOOKUP(B120&amp;"|"&amp;C120,'Service ID'!$B$2:$B$185&amp;"|"&amp;'Service ID'!$C$2:$C$185,'Service ID'!$D$2:$D$185,""),"")</f>
        <v>SRV-6896</v>
      </c>
    </row>
    <row r="121" spans="1:4" x14ac:dyDescent="0.25">
      <c r="A121" t="s">
        <v>155</v>
      </c>
      <c r="B121" t="s">
        <v>173</v>
      </c>
      <c r="C121" t="s">
        <v>174</v>
      </c>
      <c r="D121" t="str" cm="1">
        <f t="array" ref="D121">IFERROR(_xlfn.XLOOKUP(B121&amp;"|"&amp;C121,'Service ID'!$B$2:$B$185&amp;"|"&amp;'Service ID'!$C$2:$C$185,'Service ID'!$D$2:$D$185,""),"")</f>
        <v>SRV-23169</v>
      </c>
    </row>
    <row r="122" spans="1:4" x14ac:dyDescent="0.25">
      <c r="A122" t="s">
        <v>155</v>
      </c>
      <c r="B122" t="s">
        <v>173</v>
      </c>
      <c r="C122" t="s">
        <v>175</v>
      </c>
      <c r="D122" t="str" cm="1">
        <f t="array" ref="D122">IFERROR(_xlfn.XLOOKUP(B122&amp;"|"&amp;C122,'Service ID'!$B$2:$B$185&amp;"|"&amp;'Service ID'!$C$2:$C$185,'Service ID'!$D$2:$D$185,""),"")</f>
        <v>SRV-23171</v>
      </c>
    </row>
    <row r="123" spans="1:4" x14ac:dyDescent="0.25">
      <c r="A123" t="s">
        <v>155</v>
      </c>
      <c r="B123" t="s">
        <v>173</v>
      </c>
      <c r="C123" t="s">
        <v>176</v>
      </c>
      <c r="D123" t="str" cm="1">
        <f t="array" ref="D123">IFERROR(_xlfn.XLOOKUP(B123&amp;"|"&amp;C123,'Service ID'!$B$2:$B$185&amp;"|"&amp;'Service ID'!$C$2:$C$185,'Service ID'!$D$2:$D$185,""),"")</f>
        <v>SRV-5623</v>
      </c>
    </row>
    <row r="124" spans="1:4" x14ac:dyDescent="0.25">
      <c r="A124" t="s">
        <v>155</v>
      </c>
      <c r="B124" t="s">
        <v>177</v>
      </c>
      <c r="C124" t="s">
        <v>178</v>
      </c>
      <c r="D124" t="str" cm="1">
        <f t="array" ref="D124">IFERROR(_xlfn.XLOOKUP(B124&amp;"|"&amp;C124,'Service ID'!$B$2:$B$185&amp;"|"&amp;'Service ID'!$C$2:$C$185,'Service ID'!$D$2:$D$185,""),"")</f>
        <v>SRV-23164</v>
      </c>
    </row>
    <row r="125" spans="1:4" x14ac:dyDescent="0.25">
      <c r="A125" t="s">
        <v>155</v>
      </c>
      <c r="B125" t="s">
        <v>177</v>
      </c>
      <c r="C125" t="s">
        <v>179</v>
      </c>
      <c r="D125" t="str" cm="1">
        <f t="array" ref="D125">IFERROR(_xlfn.XLOOKUP(B125&amp;"|"&amp;C125,'Service ID'!$B$2:$B$185&amp;"|"&amp;'Service ID'!$C$2:$C$185,'Service ID'!$D$2:$D$185,""),"")</f>
        <v>SRV-5624</v>
      </c>
    </row>
    <row r="126" spans="1:4" x14ac:dyDescent="0.25">
      <c r="A126" t="s">
        <v>155</v>
      </c>
      <c r="B126" t="s">
        <v>177</v>
      </c>
      <c r="C126" t="s">
        <v>180</v>
      </c>
      <c r="D126" t="str" cm="1">
        <f t="array" ref="D126">IFERROR(_xlfn.XLOOKUP(B126&amp;"|"&amp;C126,'Service ID'!$B$2:$B$185&amp;"|"&amp;'Service ID'!$C$2:$C$185,'Service ID'!$D$2:$D$185,""),"")</f>
        <v>SRV-23173</v>
      </c>
    </row>
    <row r="127" spans="1:4" x14ac:dyDescent="0.25">
      <c r="A127" t="s">
        <v>155</v>
      </c>
      <c r="B127" t="s">
        <v>177</v>
      </c>
      <c r="C127" t="s">
        <v>181</v>
      </c>
      <c r="D127" t="str" cm="1">
        <f t="array" ref="D127">IFERROR(_xlfn.XLOOKUP(B127&amp;"|"&amp;C127,'Service ID'!$B$2:$B$185&amp;"|"&amp;'Service ID'!$C$2:$C$185,'Service ID'!$D$2:$D$185,""),"")</f>
        <v>SRV-23162</v>
      </c>
    </row>
    <row r="128" spans="1:4" x14ac:dyDescent="0.25">
      <c r="A128" t="s">
        <v>155</v>
      </c>
      <c r="B128" t="s">
        <v>177</v>
      </c>
      <c r="C128" t="s">
        <v>182</v>
      </c>
      <c r="D128" t="str" cm="1">
        <f t="array" ref="D128">IFERROR(_xlfn.XLOOKUP(B128&amp;"|"&amp;C128,'Service ID'!$B$2:$B$185&amp;"|"&amp;'Service ID'!$C$2:$C$185,'Service ID'!$D$2:$D$185,""),"")</f>
        <v>SRV-6872</v>
      </c>
    </row>
    <row r="129" spans="1:4" x14ac:dyDescent="0.25">
      <c r="A129" t="s">
        <v>155</v>
      </c>
      <c r="B129" t="s">
        <v>177</v>
      </c>
      <c r="C129" t="s">
        <v>183</v>
      </c>
      <c r="D129" t="str" cm="1">
        <f t="array" ref="D129">IFERROR(_xlfn.XLOOKUP(B129&amp;"|"&amp;C129,'Service ID'!$B$2:$B$185&amp;"|"&amp;'Service ID'!$C$2:$C$185,'Service ID'!$D$2:$D$185,""),"")</f>
        <v>SRV-6873</v>
      </c>
    </row>
    <row r="130" spans="1:4" x14ac:dyDescent="0.25">
      <c r="A130" t="s">
        <v>155</v>
      </c>
      <c r="B130" t="s">
        <v>184</v>
      </c>
      <c r="C130" t="s">
        <v>185</v>
      </c>
      <c r="D130" t="str" cm="1">
        <f t="array" ref="D130">IFERROR(_xlfn.XLOOKUP(B130&amp;"|"&amp;C130,'Service ID'!$B$2:$B$185&amp;"|"&amp;'Service ID'!$C$2:$C$185,'Service ID'!$D$2:$D$185,""),"")</f>
        <v>SRV-23160</v>
      </c>
    </row>
    <row r="131" spans="1:4" x14ac:dyDescent="0.25">
      <c r="A131" t="s">
        <v>155</v>
      </c>
      <c r="B131" t="s">
        <v>184</v>
      </c>
      <c r="C131" t="s">
        <v>186</v>
      </c>
      <c r="D131" t="str" cm="1">
        <f t="array" ref="D131">IFERROR(_xlfn.XLOOKUP(B131&amp;"|"&amp;C131,'Service ID'!$B$2:$B$185&amp;"|"&amp;'Service ID'!$C$2:$C$185,'Service ID'!$D$2:$D$185,""),"")</f>
        <v>SRV-6946</v>
      </c>
    </row>
    <row r="132" spans="1:4" x14ac:dyDescent="0.25">
      <c r="A132" t="s">
        <v>155</v>
      </c>
      <c r="B132" t="s">
        <v>184</v>
      </c>
      <c r="C132" t="s">
        <v>187</v>
      </c>
      <c r="D132" t="str" cm="1">
        <f t="array" ref="D132">IFERROR(_xlfn.XLOOKUP(B132&amp;"|"&amp;C132,'Service ID'!$B$2:$B$185&amp;"|"&amp;'Service ID'!$C$2:$C$185,'Service ID'!$D$2:$D$185,""),"")</f>
        <v>SRV-23172</v>
      </c>
    </row>
    <row r="133" spans="1:4" x14ac:dyDescent="0.25">
      <c r="A133" t="s">
        <v>155</v>
      </c>
      <c r="B133" t="s">
        <v>184</v>
      </c>
      <c r="C133" t="s">
        <v>188</v>
      </c>
      <c r="D133" t="str" cm="1">
        <f t="array" ref="D133">IFERROR(_xlfn.XLOOKUP(B133&amp;"|"&amp;C133,'Service ID'!$B$2:$B$185&amp;"|"&amp;'Service ID'!$C$2:$C$185,'Service ID'!$D$2:$D$185,""),"")</f>
        <v>SRV-6895</v>
      </c>
    </row>
    <row r="134" spans="1:4" x14ac:dyDescent="0.25">
      <c r="A134" t="s">
        <v>189</v>
      </c>
      <c r="B134" t="s">
        <v>190</v>
      </c>
      <c r="C134" t="s">
        <v>191</v>
      </c>
      <c r="D134" t="str" cm="1">
        <f t="array" ref="D134">IFERROR(_xlfn.XLOOKUP(B134&amp;"|"&amp;C134,'Service ID'!$B$2:$B$185&amp;"|"&amp;'Service ID'!$C$2:$C$185,'Service ID'!$D$2:$D$185,""),"")</f>
        <v>SRV-5531</v>
      </c>
    </row>
    <row r="135" spans="1:4" x14ac:dyDescent="0.25">
      <c r="A135" t="s">
        <v>189</v>
      </c>
      <c r="B135" t="s">
        <v>192</v>
      </c>
      <c r="C135" t="s">
        <v>193</v>
      </c>
      <c r="D135" t="str" cm="1">
        <f t="array" ref="D135">IFERROR(_xlfn.XLOOKUP(B135&amp;"|"&amp;C135,'Service ID'!$B$2:$B$185&amp;"|"&amp;'Service ID'!$C$2:$C$185,'Service ID'!$D$2:$D$185,""),"")</f>
        <v>SRV-5365</v>
      </c>
    </row>
    <row r="136" spans="1:4" x14ac:dyDescent="0.25">
      <c r="A136" t="s">
        <v>189</v>
      </c>
      <c r="B136" t="s">
        <v>192</v>
      </c>
      <c r="C136" t="s">
        <v>194</v>
      </c>
      <c r="D136" t="str" cm="1">
        <f t="array" ref="D136">IFERROR(_xlfn.XLOOKUP(B136&amp;"|"&amp;C136,'Service ID'!$B$2:$B$185&amp;"|"&amp;'Service ID'!$C$2:$C$185,'Service ID'!$D$2:$D$185,""),"")</f>
        <v>SRV-5366</v>
      </c>
    </row>
    <row r="137" spans="1:4" x14ac:dyDescent="0.25">
      <c r="A137" t="s">
        <v>195</v>
      </c>
      <c r="B137" t="s">
        <v>196</v>
      </c>
      <c r="C137" t="s">
        <v>197</v>
      </c>
      <c r="D137" t="str" cm="1">
        <f t="array" ref="D137">IFERROR(_xlfn.XLOOKUP(B137&amp;"|"&amp;C137,'Service ID'!$B$2:$B$185&amp;"|"&amp;'Service ID'!$C$2:$C$185,'Service ID'!$D$2:$D$185,""),"")</f>
        <v>SRV-23256</v>
      </c>
    </row>
    <row r="138" spans="1:4" x14ac:dyDescent="0.25">
      <c r="A138" t="s">
        <v>195</v>
      </c>
      <c r="B138" t="s">
        <v>196</v>
      </c>
      <c r="C138" t="s">
        <v>198</v>
      </c>
      <c r="D138" t="str" cm="1">
        <f t="array" ref="D138">IFERROR(_xlfn.XLOOKUP(B138&amp;"|"&amp;C138,'Service ID'!$B$2:$B$185&amp;"|"&amp;'Service ID'!$C$2:$C$185,'Service ID'!$D$2:$D$185,""),"")</f>
        <v>SRV-23251</v>
      </c>
    </row>
    <row r="139" spans="1:4" x14ac:dyDescent="0.25">
      <c r="A139" t="s">
        <v>195</v>
      </c>
      <c r="B139" t="s">
        <v>196</v>
      </c>
      <c r="C139" t="s">
        <v>199</v>
      </c>
      <c r="D139" t="str" cm="1">
        <f t="array" ref="D139">IFERROR(_xlfn.XLOOKUP(B139&amp;"|"&amp;C139,'Service ID'!$B$2:$B$185&amp;"|"&amp;'Service ID'!$C$2:$C$185,'Service ID'!$D$2:$D$185,""),"")</f>
        <v>SRV-5489</v>
      </c>
    </row>
    <row r="140" spans="1:4" x14ac:dyDescent="0.25">
      <c r="A140" t="s">
        <v>195</v>
      </c>
      <c r="B140" t="s">
        <v>200</v>
      </c>
      <c r="C140" t="s">
        <v>201</v>
      </c>
      <c r="D140" t="str" cm="1">
        <f t="array" ref="D140">IFERROR(_xlfn.XLOOKUP(B140&amp;"|"&amp;C140,'Service ID'!$B$2:$B$185&amp;"|"&amp;'Service ID'!$C$2:$C$185,'Service ID'!$D$2:$D$185,""),"")</f>
        <v>SRV-5573</v>
      </c>
    </row>
    <row r="141" spans="1:4" x14ac:dyDescent="0.25">
      <c r="A141" t="s">
        <v>195</v>
      </c>
      <c r="B141" t="s">
        <v>202</v>
      </c>
      <c r="C141" t="s">
        <v>203</v>
      </c>
      <c r="D141" t="str" cm="1">
        <f t="array" ref="D141">IFERROR(_xlfn.XLOOKUP(B141&amp;"|"&amp;C141,'Service ID'!$B$2:$B$185&amp;"|"&amp;'Service ID'!$C$2:$C$185,'Service ID'!$D$2:$D$185,""),"")</f>
        <v>SRV-5570</v>
      </c>
    </row>
    <row r="142" spans="1:4" x14ac:dyDescent="0.25">
      <c r="A142" t="s">
        <v>195</v>
      </c>
      <c r="B142" t="s">
        <v>204</v>
      </c>
      <c r="C142" t="s">
        <v>205</v>
      </c>
      <c r="D142" t="str" cm="1">
        <f t="array" ref="D142">IFERROR(_xlfn.XLOOKUP(B142&amp;"|"&amp;C142,'Service ID'!$B$2:$B$185&amp;"|"&amp;'Service ID'!$C$2:$C$185,'Service ID'!$D$2:$D$185,""),"")</f>
        <v>SRV-5568</v>
      </c>
    </row>
    <row r="143" spans="1:4" x14ac:dyDescent="0.25">
      <c r="A143" t="s">
        <v>195</v>
      </c>
      <c r="B143" t="s">
        <v>204</v>
      </c>
      <c r="C143" t="s">
        <v>206</v>
      </c>
      <c r="D143" t="str" cm="1">
        <f t="array" ref="D143">IFERROR(_xlfn.XLOOKUP(B143&amp;"|"&amp;C143,'Service ID'!$B$2:$B$185&amp;"|"&amp;'Service ID'!$C$2:$C$185,'Service ID'!$D$2:$D$185,""),"")</f>
        <v>SRV-23278</v>
      </c>
    </row>
    <row r="144" spans="1:4" x14ac:dyDescent="0.25">
      <c r="A144" t="s">
        <v>195</v>
      </c>
      <c r="B144" t="s">
        <v>207</v>
      </c>
      <c r="C144" t="s">
        <v>208</v>
      </c>
      <c r="D144" t="str" cm="1">
        <f t="array" ref="D144">IFERROR(_xlfn.XLOOKUP(B144&amp;"|"&amp;C144,'Service ID'!$B$2:$B$185&amp;"|"&amp;'Service ID'!$C$2:$C$185,'Service ID'!$D$2:$D$185,""),"")</f>
        <v>SRV-5569</v>
      </c>
    </row>
    <row r="145" spans="1:4" x14ac:dyDescent="0.25">
      <c r="A145" t="s">
        <v>195</v>
      </c>
      <c r="B145" t="s">
        <v>209</v>
      </c>
      <c r="C145" t="s">
        <v>210</v>
      </c>
      <c r="D145" t="str" cm="1">
        <f t="array" ref="D145">IFERROR(_xlfn.XLOOKUP(B145&amp;"|"&amp;C145,'Service ID'!$B$2:$B$185&amp;"|"&amp;'Service ID'!$C$2:$C$185,'Service ID'!$D$2:$D$185,""),"")</f>
        <v>SRV-23283</v>
      </c>
    </row>
    <row r="146" spans="1:4" x14ac:dyDescent="0.25">
      <c r="A146" t="s">
        <v>195</v>
      </c>
      <c r="B146" t="s">
        <v>209</v>
      </c>
      <c r="C146" t="s">
        <v>211</v>
      </c>
      <c r="D146" t="str" cm="1">
        <f t="array" ref="D146">IFERROR(_xlfn.XLOOKUP(B146&amp;"|"&amp;C146,'Service ID'!$B$2:$B$185&amp;"|"&amp;'Service ID'!$C$2:$C$185,'Service ID'!$D$2:$D$185,""),"")</f>
        <v>SRV-5632</v>
      </c>
    </row>
    <row r="147" spans="1:4" x14ac:dyDescent="0.25">
      <c r="A147" t="s">
        <v>195</v>
      </c>
      <c r="B147" t="s">
        <v>212</v>
      </c>
      <c r="C147" t="s">
        <v>213</v>
      </c>
      <c r="D147" t="str" cm="1">
        <f t="array" ref="D147">IFERROR(_xlfn.XLOOKUP(B147&amp;"|"&amp;C147,'Service ID'!$B$2:$B$185&amp;"|"&amp;'Service ID'!$C$2:$C$185,'Service ID'!$D$2:$D$185,""),"")</f>
        <v>SRV-5629</v>
      </c>
    </row>
    <row r="148" spans="1:4" x14ac:dyDescent="0.25">
      <c r="A148" t="s">
        <v>214</v>
      </c>
      <c r="B148" t="s">
        <v>215</v>
      </c>
      <c r="C148" t="s">
        <v>216</v>
      </c>
      <c r="D148" t="str" cm="1">
        <f t="array" ref="D148">IFERROR(_xlfn.XLOOKUP(B148&amp;"|"&amp;C148,'Service ID'!$B$2:$B$185&amp;"|"&amp;'Service ID'!$C$2:$C$185,'Service ID'!$D$2:$D$185,""),"")</f>
        <v>SRV-5660</v>
      </c>
    </row>
    <row r="149" spans="1:4" x14ac:dyDescent="0.25">
      <c r="A149" t="s">
        <v>214</v>
      </c>
      <c r="B149" t="s">
        <v>215</v>
      </c>
      <c r="C149" t="s">
        <v>217</v>
      </c>
      <c r="D149" t="str" cm="1">
        <f t="array" ref="D149">IFERROR(_xlfn.XLOOKUP(B149&amp;"|"&amp;C149,'Service ID'!$B$2:$B$185&amp;"|"&amp;'Service ID'!$C$2:$C$185,'Service ID'!$D$2:$D$185,""),"")</f>
        <v>SRV-5658</v>
      </c>
    </row>
    <row r="150" spans="1:4" x14ac:dyDescent="0.25">
      <c r="A150" t="s">
        <v>214</v>
      </c>
      <c r="B150" t="s">
        <v>215</v>
      </c>
      <c r="C150" t="s">
        <v>218</v>
      </c>
      <c r="D150" t="str" cm="1">
        <f t="array" ref="D150">IFERROR(_xlfn.XLOOKUP(B150&amp;"|"&amp;C150,'Service ID'!$B$2:$B$185&amp;"|"&amp;'Service ID'!$C$2:$C$185,'Service ID'!$D$2:$D$185,""),"")</f>
        <v>SRV-5679</v>
      </c>
    </row>
    <row r="151" spans="1:4" x14ac:dyDescent="0.25">
      <c r="A151" t="s">
        <v>214</v>
      </c>
      <c r="B151" t="s">
        <v>215</v>
      </c>
      <c r="C151" t="s">
        <v>219</v>
      </c>
      <c r="D151" t="str" cm="1">
        <f t="array" ref="D151">IFERROR(_xlfn.XLOOKUP(B151&amp;"|"&amp;C151,'Service ID'!$B$2:$B$185&amp;"|"&amp;'Service ID'!$C$2:$C$185,'Service ID'!$D$2:$D$185,""),"")</f>
        <v>SRV-5682</v>
      </c>
    </row>
    <row r="152" spans="1:4" x14ac:dyDescent="0.25">
      <c r="A152" t="s">
        <v>214</v>
      </c>
      <c r="B152" t="s">
        <v>215</v>
      </c>
      <c r="C152" t="s">
        <v>220</v>
      </c>
      <c r="D152" t="str" cm="1">
        <f t="array" ref="D152">IFERROR(_xlfn.XLOOKUP(B152&amp;"|"&amp;C152,'Service ID'!$B$2:$B$185&amp;"|"&amp;'Service ID'!$C$2:$C$185,'Service ID'!$D$2:$D$185,""),"")</f>
        <v>SRV-10824</v>
      </c>
    </row>
    <row r="153" spans="1:4" x14ac:dyDescent="0.25">
      <c r="A153" t="s">
        <v>214</v>
      </c>
      <c r="B153" t="s">
        <v>215</v>
      </c>
      <c r="C153" t="s">
        <v>221</v>
      </c>
      <c r="D153" t="str" cm="1">
        <f t="array" ref="D153">IFERROR(_xlfn.XLOOKUP(B153&amp;"|"&amp;C153,'Service ID'!$B$2:$B$185&amp;"|"&amp;'Service ID'!$C$2:$C$185,'Service ID'!$D$2:$D$185,""),"")</f>
        <v>SRV-5684</v>
      </c>
    </row>
    <row r="154" spans="1:4" x14ac:dyDescent="0.25">
      <c r="A154" t="s">
        <v>214</v>
      </c>
      <c r="B154" t="s">
        <v>215</v>
      </c>
      <c r="C154" t="s">
        <v>222</v>
      </c>
      <c r="D154" t="str" cm="1">
        <f t="array" ref="D154">IFERROR(_xlfn.XLOOKUP(B154&amp;"|"&amp;C154,'Service ID'!$B$2:$B$185&amp;"|"&amp;'Service ID'!$C$2:$C$185,'Service ID'!$D$2:$D$185,""),"")</f>
        <v>SRV-5680</v>
      </c>
    </row>
    <row r="155" spans="1:4" x14ac:dyDescent="0.25">
      <c r="A155" t="s">
        <v>214</v>
      </c>
      <c r="B155" t="s">
        <v>215</v>
      </c>
      <c r="C155" t="s">
        <v>223</v>
      </c>
      <c r="D155" t="str" cm="1">
        <f t="array" ref="D155">IFERROR(_xlfn.XLOOKUP(B155&amp;"|"&amp;C155,'Service ID'!$B$2:$B$185&amp;"|"&amp;'Service ID'!$C$2:$C$185,'Service ID'!$D$2:$D$185,""),"")</f>
        <v>SRV-5672</v>
      </c>
    </row>
    <row r="156" spans="1:4" x14ac:dyDescent="0.25">
      <c r="A156" t="s">
        <v>214</v>
      </c>
      <c r="B156" t="s">
        <v>215</v>
      </c>
      <c r="C156" t="s">
        <v>224</v>
      </c>
      <c r="D156" t="str" cm="1">
        <f t="array" ref="D156">IFERROR(_xlfn.XLOOKUP(B156&amp;"|"&amp;C156,'Service ID'!$B$2:$B$185&amp;"|"&amp;'Service ID'!$C$2:$C$185,'Service ID'!$D$2:$D$185,""),"")</f>
        <v>SRV-5657</v>
      </c>
    </row>
    <row r="157" spans="1:4" x14ac:dyDescent="0.25">
      <c r="A157" t="s">
        <v>214</v>
      </c>
      <c r="B157" t="s">
        <v>215</v>
      </c>
      <c r="C157" t="s">
        <v>225</v>
      </c>
      <c r="D157" t="str" cm="1">
        <f t="array" ref="D157">IFERROR(_xlfn.XLOOKUP(B157&amp;"|"&amp;C157,'Service ID'!$B$2:$B$185&amp;"|"&amp;'Service ID'!$C$2:$C$185,'Service ID'!$D$2:$D$185,""),"")</f>
        <v>SRV-5681</v>
      </c>
    </row>
    <row r="158" spans="1:4" x14ac:dyDescent="0.25">
      <c r="A158" t="s">
        <v>214</v>
      </c>
      <c r="B158" t="s">
        <v>215</v>
      </c>
      <c r="C158" t="s">
        <v>226</v>
      </c>
      <c r="D158" t="str" cm="1">
        <f t="array" ref="D158">IFERROR(_xlfn.XLOOKUP(B158&amp;"|"&amp;C158,'Service ID'!$B$2:$B$185&amp;"|"&amp;'Service ID'!$C$2:$C$185,'Service ID'!$D$2:$D$185,""),"")</f>
        <v>SRV-5894</v>
      </c>
    </row>
    <row r="159" spans="1:4" x14ac:dyDescent="0.25">
      <c r="A159" t="s">
        <v>214</v>
      </c>
      <c r="B159" t="s">
        <v>215</v>
      </c>
      <c r="C159" t="s">
        <v>227</v>
      </c>
      <c r="D159" t="str" cm="1">
        <f t="array" ref="D159">IFERROR(_xlfn.XLOOKUP(B159&amp;"|"&amp;C159,'Service ID'!$B$2:$B$185&amp;"|"&amp;'Service ID'!$C$2:$C$185,'Service ID'!$D$2:$D$185,""),"")</f>
        <v>SRV-23430</v>
      </c>
    </row>
    <row r="160" spans="1:4" x14ac:dyDescent="0.25">
      <c r="A160" t="s">
        <v>214</v>
      </c>
      <c r="B160" t="s">
        <v>215</v>
      </c>
      <c r="C160" t="s">
        <v>228</v>
      </c>
      <c r="D160" t="str" cm="1">
        <f t="array" ref="D160">IFERROR(_xlfn.XLOOKUP(B160&amp;"|"&amp;C160,'Service ID'!$B$2:$B$185&amp;"|"&amp;'Service ID'!$C$2:$C$185,'Service ID'!$D$2:$D$185,""),"")</f>
        <v>SRV-23475</v>
      </c>
    </row>
    <row r="161" spans="1:4" x14ac:dyDescent="0.25">
      <c r="A161" t="s">
        <v>214</v>
      </c>
      <c r="B161" t="s">
        <v>215</v>
      </c>
      <c r="C161" t="s">
        <v>229</v>
      </c>
      <c r="D161" t="str" cm="1">
        <f t="array" ref="D161">IFERROR(_xlfn.XLOOKUP(B161&amp;"|"&amp;C161,'Service ID'!$B$2:$B$185&amp;"|"&amp;'Service ID'!$C$2:$C$185,'Service ID'!$D$2:$D$185,""),"")</f>
        <v>SRV-5650</v>
      </c>
    </row>
    <row r="162" spans="1:4" x14ac:dyDescent="0.25">
      <c r="A162" t="s">
        <v>214</v>
      </c>
      <c r="B162" t="s">
        <v>215</v>
      </c>
      <c r="C162" t="s">
        <v>230</v>
      </c>
      <c r="D162" t="str" cm="1">
        <f t="array" ref="D162">IFERROR(_xlfn.XLOOKUP(B162&amp;"|"&amp;C162,'Service ID'!$B$2:$B$185&amp;"|"&amp;'Service ID'!$C$2:$C$185,'Service ID'!$D$2:$D$185,""),"")</f>
        <v>SRV-23432</v>
      </c>
    </row>
    <row r="163" spans="1:4" x14ac:dyDescent="0.25">
      <c r="A163" t="s">
        <v>214</v>
      </c>
      <c r="B163" t="s">
        <v>215</v>
      </c>
      <c r="C163" t="s">
        <v>231</v>
      </c>
      <c r="D163" t="str" cm="1">
        <f t="array" ref="D163">IFERROR(_xlfn.XLOOKUP(B163&amp;"|"&amp;C163,'Service ID'!$B$2:$B$185&amp;"|"&amp;'Service ID'!$C$2:$C$185,'Service ID'!$D$2:$D$185,""),"")</f>
        <v>SRV-23431</v>
      </c>
    </row>
    <row r="164" spans="1:4" x14ac:dyDescent="0.25">
      <c r="A164" t="s">
        <v>214</v>
      </c>
      <c r="B164" t="s">
        <v>215</v>
      </c>
      <c r="C164" t="s">
        <v>232</v>
      </c>
      <c r="D164" t="str" cm="1">
        <f t="array" ref="D164">IFERROR(_xlfn.XLOOKUP(B164&amp;"|"&amp;C164,'Service ID'!$B$2:$B$185&amp;"|"&amp;'Service ID'!$C$2:$C$185,'Service ID'!$D$2:$D$185,""),"")</f>
        <v>SRV-5663</v>
      </c>
    </row>
    <row r="165" spans="1:4" x14ac:dyDescent="0.25">
      <c r="A165" t="s">
        <v>214</v>
      </c>
      <c r="B165" t="s">
        <v>215</v>
      </c>
      <c r="C165" t="s">
        <v>233</v>
      </c>
      <c r="D165" t="str" cm="1">
        <f t="array" ref="D165">IFERROR(_xlfn.XLOOKUP(B165&amp;"|"&amp;C165,'Service ID'!$B$2:$B$185&amp;"|"&amp;'Service ID'!$C$2:$C$185,'Service ID'!$D$2:$D$185,""),"")</f>
        <v>SRV-23474</v>
      </c>
    </row>
    <row r="166" spans="1:4" x14ac:dyDescent="0.25">
      <c r="A166" t="s">
        <v>214</v>
      </c>
      <c r="B166" t="s">
        <v>215</v>
      </c>
      <c r="C166" t="s">
        <v>234</v>
      </c>
      <c r="D166" t="str" cm="1">
        <f t="array" ref="D166">IFERROR(_xlfn.XLOOKUP(B166&amp;"|"&amp;C166,'Service ID'!$B$2:$B$185&amp;"|"&amp;'Service ID'!$C$2:$C$185,'Service ID'!$D$2:$D$185,""),"")</f>
        <v>SRV-5662</v>
      </c>
    </row>
    <row r="167" spans="1:4" x14ac:dyDescent="0.25">
      <c r="A167" t="s">
        <v>214</v>
      </c>
      <c r="B167" t="s">
        <v>215</v>
      </c>
      <c r="C167" t="s">
        <v>235</v>
      </c>
      <c r="D167" t="str" cm="1">
        <f t="array" ref="D167">IFERROR(_xlfn.XLOOKUP(B167&amp;"|"&amp;C167,'Service ID'!$B$2:$B$185&amp;"|"&amp;'Service ID'!$C$2:$C$185,'Service ID'!$D$2:$D$185,""),"")</f>
        <v>SRV-5677</v>
      </c>
    </row>
    <row r="168" spans="1:4" x14ac:dyDescent="0.25">
      <c r="A168" t="s">
        <v>214</v>
      </c>
      <c r="B168" t="s">
        <v>215</v>
      </c>
      <c r="C168" t="s">
        <v>236</v>
      </c>
      <c r="D168" t="str" cm="1">
        <f t="array" ref="D168">IFERROR(_xlfn.XLOOKUP(B168&amp;"|"&amp;C168,'Service ID'!$B$2:$B$185&amp;"|"&amp;'Service ID'!$C$2:$C$185,'Service ID'!$D$2:$D$185,""),"")</f>
        <v>SRV-23476</v>
      </c>
    </row>
    <row r="169" spans="1:4" x14ac:dyDescent="0.25">
      <c r="A169" t="s">
        <v>214</v>
      </c>
      <c r="B169" t="s">
        <v>215</v>
      </c>
      <c r="C169" t="s">
        <v>237</v>
      </c>
      <c r="D169" t="str" cm="1">
        <f t="array" ref="D169">IFERROR(_xlfn.XLOOKUP(B169&amp;"|"&amp;C169,'Service ID'!$B$2:$B$185&amp;"|"&amp;'Service ID'!$C$2:$C$185,'Service ID'!$D$2:$D$185,""),"")</f>
        <v>SRV-5676</v>
      </c>
    </row>
    <row r="170" spans="1:4" x14ac:dyDescent="0.25">
      <c r="A170" t="s">
        <v>214</v>
      </c>
      <c r="B170" t="s">
        <v>215</v>
      </c>
      <c r="C170" t="s">
        <v>238</v>
      </c>
      <c r="D170" t="str" cm="1">
        <f t="array" ref="D170">IFERROR(_xlfn.XLOOKUP(B170&amp;"|"&amp;C170,'Service ID'!$B$2:$B$185&amp;"|"&amp;'Service ID'!$C$2:$C$185,'Service ID'!$D$2:$D$185,""),"")</f>
        <v>SRV-5670</v>
      </c>
    </row>
    <row r="171" spans="1:4" x14ac:dyDescent="0.25">
      <c r="A171" t="s">
        <v>214</v>
      </c>
      <c r="B171" t="s">
        <v>215</v>
      </c>
      <c r="C171" t="s">
        <v>239</v>
      </c>
      <c r="D171" t="str" cm="1">
        <f t="array" ref="D171">IFERROR(_xlfn.XLOOKUP(B171&amp;"|"&amp;C171,'Service ID'!$B$2:$B$185&amp;"|"&amp;'Service ID'!$C$2:$C$185,'Service ID'!$D$2:$D$185,""),"")</f>
        <v>SRV-5669</v>
      </c>
    </row>
    <row r="172" spans="1:4" x14ac:dyDescent="0.25">
      <c r="A172" t="s">
        <v>214</v>
      </c>
      <c r="B172" t="s">
        <v>215</v>
      </c>
      <c r="C172" t="s">
        <v>240</v>
      </c>
      <c r="D172" t="str" cm="1">
        <f t="array" ref="D172">IFERROR(_xlfn.XLOOKUP(B172&amp;"|"&amp;C172,'Service ID'!$B$2:$B$185&amp;"|"&amp;'Service ID'!$C$2:$C$185,'Service ID'!$D$2:$D$185,""),"")</f>
        <v>SRV-5668</v>
      </c>
    </row>
    <row r="173" spans="1:4" x14ac:dyDescent="0.25">
      <c r="A173" t="s">
        <v>214</v>
      </c>
      <c r="B173" t="s">
        <v>215</v>
      </c>
      <c r="C173" t="s">
        <v>241</v>
      </c>
      <c r="D173" t="str" cm="1">
        <f t="array" ref="D173">IFERROR(_xlfn.XLOOKUP(B173&amp;"|"&amp;C173,'Service ID'!$B$2:$B$185&amp;"|"&amp;'Service ID'!$C$2:$C$185,'Service ID'!$D$2:$D$185,""),"")</f>
        <v>SRV-5895</v>
      </c>
    </row>
    <row r="174" spans="1:4" x14ac:dyDescent="0.25">
      <c r="A174" t="s">
        <v>214</v>
      </c>
      <c r="B174" t="s">
        <v>215</v>
      </c>
      <c r="C174" t="s">
        <v>242</v>
      </c>
      <c r="D174" t="str" cm="1">
        <f t="array" ref="D174">IFERROR(_xlfn.XLOOKUP(B174&amp;"|"&amp;C174,'Service ID'!$B$2:$B$185&amp;"|"&amp;'Service ID'!$C$2:$C$185,'Service ID'!$D$2:$D$185,""),"")</f>
        <v>SRV-5685</v>
      </c>
    </row>
    <row r="175" spans="1:4" x14ac:dyDescent="0.25">
      <c r="A175" t="s">
        <v>214</v>
      </c>
      <c r="B175" t="s">
        <v>215</v>
      </c>
      <c r="C175" t="s">
        <v>243</v>
      </c>
      <c r="D175" t="str" cm="1">
        <f t="array" ref="D175">IFERROR(_xlfn.XLOOKUP(B175&amp;"|"&amp;C175,'Service ID'!$B$2:$B$185&amp;"|"&amp;'Service ID'!$C$2:$C$185,'Service ID'!$D$2:$D$185,""),"")</f>
        <v>SRV-23441</v>
      </c>
    </row>
    <row r="176" spans="1:4" x14ac:dyDescent="0.25">
      <c r="A176" t="s">
        <v>214</v>
      </c>
      <c r="B176" t="s">
        <v>215</v>
      </c>
      <c r="C176" t="s">
        <v>244</v>
      </c>
      <c r="D176" t="str" cm="1">
        <f t="array" ref="D176">IFERROR(_xlfn.XLOOKUP(B176&amp;"|"&amp;C176,'Service ID'!$B$2:$B$185&amp;"|"&amp;'Service ID'!$C$2:$C$185,'Service ID'!$D$2:$D$185,""),"")</f>
        <v>SRV-5664</v>
      </c>
    </row>
    <row r="177" spans="1:4" x14ac:dyDescent="0.25">
      <c r="A177" t="s">
        <v>214</v>
      </c>
      <c r="B177" t="s">
        <v>215</v>
      </c>
      <c r="C177" t="s">
        <v>245</v>
      </c>
      <c r="D177" t="str" cm="1">
        <f t="array" ref="D177">IFERROR(_xlfn.XLOOKUP(B177&amp;"|"&amp;C177,'Service ID'!$B$2:$B$185&amp;"|"&amp;'Service ID'!$C$2:$C$185,'Service ID'!$D$2:$D$185,""),"")</f>
        <v>SRV-5678</v>
      </c>
    </row>
    <row r="178" spans="1:4" x14ac:dyDescent="0.25">
      <c r="A178" t="s">
        <v>214</v>
      </c>
      <c r="B178" t="s">
        <v>215</v>
      </c>
      <c r="C178" t="s">
        <v>246</v>
      </c>
      <c r="D178" t="str" cm="1">
        <f t="array" ref="D178">IFERROR(_xlfn.XLOOKUP(B178&amp;"|"&amp;C178,'Service ID'!$B$2:$B$185&amp;"|"&amp;'Service ID'!$C$2:$C$185,'Service ID'!$D$2:$D$185,""),"")</f>
        <v>SRV-5656</v>
      </c>
    </row>
    <row r="179" spans="1:4" x14ac:dyDescent="0.25">
      <c r="A179" t="s">
        <v>214</v>
      </c>
      <c r="B179" t="s">
        <v>215</v>
      </c>
      <c r="C179" t="s">
        <v>247</v>
      </c>
      <c r="D179" t="str" cm="1">
        <f t="array" ref="D179">IFERROR(_xlfn.XLOOKUP(B179&amp;"|"&amp;C179,'Service ID'!$B$2:$B$185&amp;"|"&amp;'Service ID'!$C$2:$C$185,'Service ID'!$D$2:$D$185,""),"")</f>
        <v>SRV-5683</v>
      </c>
    </row>
    <row r="180" spans="1:4" x14ac:dyDescent="0.25">
      <c r="A180" t="s">
        <v>214</v>
      </c>
      <c r="B180" t="s">
        <v>215</v>
      </c>
      <c r="C180" t="s">
        <v>248</v>
      </c>
      <c r="D180" t="str" cm="1">
        <f t="array" ref="D180">IFERROR(_xlfn.XLOOKUP(B180&amp;"|"&amp;C180,'Service ID'!$B$2:$B$185&amp;"|"&amp;'Service ID'!$C$2:$C$185,'Service ID'!$D$2:$D$185,""),"")</f>
        <v>SRV-5665</v>
      </c>
    </row>
    <row r="181" spans="1:4" x14ac:dyDescent="0.25">
      <c r="A181" t="s">
        <v>214</v>
      </c>
      <c r="B181" t="s">
        <v>215</v>
      </c>
      <c r="C181" t="s">
        <v>249</v>
      </c>
      <c r="D181" t="str" cm="1">
        <f t="array" ref="D181">IFERROR(_xlfn.XLOOKUP(B181&amp;"|"&amp;C181,'Service ID'!$B$2:$B$185&amp;"|"&amp;'Service ID'!$C$2:$C$185,'Service ID'!$D$2:$D$185,""),"")</f>
        <v>SRV-23443</v>
      </c>
    </row>
    <row r="182" spans="1:4" x14ac:dyDescent="0.25">
      <c r="A182" t="s">
        <v>214</v>
      </c>
      <c r="B182" t="s">
        <v>215</v>
      </c>
      <c r="C182" t="s">
        <v>250</v>
      </c>
      <c r="D182" t="str" cm="1">
        <f t="array" ref="D182">IFERROR(_xlfn.XLOOKUP(B182&amp;"|"&amp;C182,'Service ID'!$B$2:$B$185&amp;"|"&amp;'Service ID'!$C$2:$C$185,'Service ID'!$D$2:$D$185,""),"")</f>
        <v>SRV-5667</v>
      </c>
    </row>
    <row r="183" spans="1:4" x14ac:dyDescent="0.25">
      <c r="A183" t="s">
        <v>214</v>
      </c>
      <c r="B183" t="s">
        <v>215</v>
      </c>
      <c r="C183" t="s">
        <v>251</v>
      </c>
      <c r="D183" t="str" cm="1">
        <f t="array" ref="D183">IFERROR(_xlfn.XLOOKUP(B183&amp;"|"&amp;C183,'Service ID'!$B$2:$B$185&amp;"|"&amp;'Service ID'!$C$2:$C$185,'Service ID'!$D$2:$D$185,""),"")</f>
        <v>SRV-5686</v>
      </c>
    </row>
    <row r="184" spans="1:4" x14ac:dyDescent="0.25">
      <c r="A184" t="s">
        <v>214</v>
      </c>
      <c r="B184" t="s">
        <v>215</v>
      </c>
      <c r="C184" t="s">
        <v>252</v>
      </c>
      <c r="D184" t="str" cm="1">
        <f t="array" ref="D184">IFERROR(_xlfn.XLOOKUP(B184&amp;"|"&amp;C184,'Service ID'!$B$2:$B$185&amp;"|"&amp;'Service ID'!$C$2:$C$185,'Service ID'!$D$2:$D$185,""),"")</f>
        <v>SRV-23442</v>
      </c>
    </row>
    <row r="185" spans="1:4" x14ac:dyDescent="0.25">
      <c r="A185" t="s">
        <v>214</v>
      </c>
      <c r="B185" t="s">
        <v>215</v>
      </c>
      <c r="C185" t="s">
        <v>253</v>
      </c>
      <c r="D185" t="str" cm="1">
        <f t="array" ref="D185">IFERROR(_xlfn.XLOOKUP(B185&amp;"|"&amp;C185,'Service ID'!$B$2:$B$185&amp;"|"&amp;'Service ID'!$C$2:$C$185,'Service ID'!$D$2:$D$185,""),"")</f>
        <v>SRV-5675</v>
      </c>
    </row>
  </sheetData>
  <sheetProtection sheet="1" objects="1" scenarios="1" selectLockedCells="1" selectUnlockedCell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49299-9AE8-426F-BD4A-80465C72EA7F}">
  <dimension ref="A1:D185"/>
  <sheetViews>
    <sheetView topLeftCell="A150" workbookViewId="0">
      <selection activeCell="A185" sqref="A185"/>
    </sheetView>
  </sheetViews>
  <sheetFormatPr defaultRowHeight="15" x14ac:dyDescent="0.25"/>
  <cols>
    <col min="2" max="2" width="52.42578125" customWidth="1"/>
    <col min="3" max="3" width="46.28515625" bestFit="1" customWidth="1"/>
    <col min="4" max="4" width="15.7109375" bestFit="1" customWidth="1"/>
  </cols>
  <sheetData>
    <row r="1" spans="1:4" x14ac:dyDescent="0.25">
      <c r="A1" t="s">
        <v>25</v>
      </c>
      <c r="B1" t="s">
        <v>26</v>
      </c>
      <c r="C1" t="s">
        <v>570</v>
      </c>
      <c r="D1" t="s">
        <v>370</v>
      </c>
    </row>
    <row r="2" spans="1:4" x14ac:dyDescent="0.25">
      <c r="A2" t="s">
        <v>259</v>
      </c>
      <c r="B2" t="s">
        <v>27</v>
      </c>
      <c r="C2" t="s">
        <v>28</v>
      </c>
      <c r="D2" t="s">
        <v>371</v>
      </c>
    </row>
    <row r="3" spans="1:4" x14ac:dyDescent="0.25">
      <c r="A3" t="s">
        <v>29</v>
      </c>
      <c r="B3" t="s">
        <v>20</v>
      </c>
      <c r="C3" t="s">
        <v>21</v>
      </c>
      <c r="D3" t="s">
        <v>372</v>
      </c>
    </row>
    <row r="4" spans="1:4" x14ac:dyDescent="0.25">
      <c r="A4" t="s">
        <v>29</v>
      </c>
      <c r="B4" t="s">
        <v>20</v>
      </c>
      <c r="C4" t="s">
        <v>30</v>
      </c>
      <c r="D4" t="s">
        <v>373</v>
      </c>
    </row>
    <row r="5" spans="1:4" x14ac:dyDescent="0.25">
      <c r="A5" t="s">
        <v>29</v>
      </c>
      <c r="B5" t="s">
        <v>31</v>
      </c>
      <c r="C5" t="s">
        <v>32</v>
      </c>
      <c r="D5" t="s">
        <v>374</v>
      </c>
    </row>
    <row r="6" spans="1:4" x14ac:dyDescent="0.25">
      <c r="A6" t="s">
        <v>29</v>
      </c>
      <c r="B6" t="s">
        <v>31</v>
      </c>
      <c r="C6" t="s">
        <v>33</v>
      </c>
      <c r="D6" t="s">
        <v>375</v>
      </c>
    </row>
    <row r="7" spans="1:4" x14ac:dyDescent="0.25">
      <c r="A7" t="s">
        <v>29</v>
      </c>
      <c r="B7" t="s">
        <v>31</v>
      </c>
      <c r="C7" t="s">
        <v>34</v>
      </c>
      <c r="D7" t="s">
        <v>376</v>
      </c>
    </row>
    <row r="8" spans="1:4" x14ac:dyDescent="0.25">
      <c r="A8" t="s">
        <v>29</v>
      </c>
      <c r="B8" t="s">
        <v>31</v>
      </c>
      <c r="C8" t="s">
        <v>35</v>
      </c>
      <c r="D8" t="s">
        <v>377</v>
      </c>
    </row>
    <row r="9" spans="1:4" x14ac:dyDescent="0.25">
      <c r="A9" t="s">
        <v>29</v>
      </c>
      <c r="B9" t="s">
        <v>31</v>
      </c>
      <c r="C9" t="s">
        <v>36</v>
      </c>
      <c r="D9" t="s">
        <v>378</v>
      </c>
    </row>
    <row r="10" spans="1:4" x14ac:dyDescent="0.25">
      <c r="A10" t="s">
        <v>29</v>
      </c>
      <c r="B10" t="s">
        <v>31</v>
      </c>
      <c r="C10" t="s">
        <v>37</v>
      </c>
      <c r="D10" t="s">
        <v>379</v>
      </c>
    </row>
    <row r="11" spans="1:4" x14ac:dyDescent="0.25">
      <c r="A11" t="s">
        <v>29</v>
      </c>
      <c r="B11" t="s">
        <v>31</v>
      </c>
      <c r="C11" t="s">
        <v>38</v>
      </c>
      <c r="D11" t="s">
        <v>380</v>
      </c>
    </row>
    <row r="12" spans="1:4" x14ac:dyDescent="0.25">
      <c r="A12" t="s">
        <v>29</v>
      </c>
      <c r="B12" t="s">
        <v>31</v>
      </c>
      <c r="C12" t="s">
        <v>39</v>
      </c>
      <c r="D12" t="s">
        <v>381</v>
      </c>
    </row>
    <row r="13" spans="1:4" x14ac:dyDescent="0.25">
      <c r="A13" t="s">
        <v>29</v>
      </c>
      <c r="B13" t="s">
        <v>31</v>
      </c>
      <c r="C13" t="s">
        <v>40</v>
      </c>
      <c r="D13" t="s">
        <v>382</v>
      </c>
    </row>
    <row r="14" spans="1:4" x14ac:dyDescent="0.25">
      <c r="A14" t="s">
        <v>29</v>
      </c>
      <c r="B14" t="s">
        <v>31</v>
      </c>
      <c r="C14" t="s">
        <v>41</v>
      </c>
      <c r="D14" t="s">
        <v>383</v>
      </c>
    </row>
    <row r="15" spans="1:4" x14ac:dyDescent="0.25">
      <c r="A15" t="s">
        <v>29</v>
      </c>
      <c r="B15" t="s">
        <v>31</v>
      </c>
      <c r="C15" t="s">
        <v>42</v>
      </c>
      <c r="D15" t="s">
        <v>384</v>
      </c>
    </row>
    <row r="16" spans="1:4" x14ac:dyDescent="0.25">
      <c r="A16" t="s">
        <v>29</v>
      </c>
      <c r="B16" t="s">
        <v>31</v>
      </c>
      <c r="C16" t="s">
        <v>43</v>
      </c>
      <c r="D16" t="s">
        <v>385</v>
      </c>
    </row>
    <row r="17" spans="1:4" x14ac:dyDescent="0.25">
      <c r="A17" t="s">
        <v>29</v>
      </c>
      <c r="B17" t="s">
        <v>44</v>
      </c>
      <c r="C17" t="s">
        <v>45</v>
      </c>
      <c r="D17" t="s">
        <v>386</v>
      </c>
    </row>
    <row r="18" spans="1:4" x14ac:dyDescent="0.25">
      <c r="A18" t="s">
        <v>29</v>
      </c>
      <c r="B18" t="s">
        <v>46</v>
      </c>
      <c r="C18" t="s">
        <v>47</v>
      </c>
      <c r="D18" t="s">
        <v>387</v>
      </c>
    </row>
    <row r="19" spans="1:4" x14ac:dyDescent="0.25">
      <c r="A19" t="s">
        <v>29</v>
      </c>
      <c r="B19" t="s">
        <v>46</v>
      </c>
      <c r="C19" t="s">
        <v>48</v>
      </c>
      <c r="D19" t="s">
        <v>388</v>
      </c>
    </row>
    <row r="20" spans="1:4" x14ac:dyDescent="0.25">
      <c r="A20" t="s">
        <v>29</v>
      </c>
      <c r="B20" t="s">
        <v>46</v>
      </c>
      <c r="C20" t="s">
        <v>49</v>
      </c>
      <c r="D20" t="s">
        <v>389</v>
      </c>
    </row>
    <row r="21" spans="1:4" x14ac:dyDescent="0.25">
      <c r="A21" t="s">
        <v>29</v>
      </c>
      <c r="B21" t="s">
        <v>46</v>
      </c>
      <c r="C21" t="s">
        <v>50</v>
      </c>
      <c r="D21" t="s">
        <v>390</v>
      </c>
    </row>
    <row r="22" spans="1:4" x14ac:dyDescent="0.25">
      <c r="A22" t="s">
        <v>29</v>
      </c>
      <c r="B22" t="s">
        <v>46</v>
      </c>
      <c r="C22" t="s">
        <v>51</v>
      </c>
      <c r="D22" t="s">
        <v>391</v>
      </c>
    </row>
    <row r="23" spans="1:4" x14ac:dyDescent="0.25">
      <c r="A23" t="s">
        <v>29</v>
      </c>
      <c r="B23" t="s">
        <v>46</v>
      </c>
      <c r="C23" t="s">
        <v>52</v>
      </c>
      <c r="D23" t="s">
        <v>392</v>
      </c>
    </row>
    <row r="24" spans="1:4" x14ac:dyDescent="0.25">
      <c r="A24" t="s">
        <v>29</v>
      </c>
      <c r="B24" t="s">
        <v>46</v>
      </c>
      <c r="C24" t="s">
        <v>53</v>
      </c>
      <c r="D24" t="s">
        <v>393</v>
      </c>
    </row>
    <row r="25" spans="1:4" x14ac:dyDescent="0.25">
      <c r="A25" t="s">
        <v>29</v>
      </c>
      <c r="B25" t="s">
        <v>46</v>
      </c>
      <c r="C25" t="s">
        <v>54</v>
      </c>
      <c r="D25" t="s">
        <v>394</v>
      </c>
    </row>
    <row r="26" spans="1:4" x14ac:dyDescent="0.25">
      <c r="A26" t="s">
        <v>29</v>
      </c>
      <c r="B26" t="s">
        <v>46</v>
      </c>
      <c r="C26" t="s">
        <v>55</v>
      </c>
      <c r="D26" t="s">
        <v>395</v>
      </c>
    </row>
    <row r="27" spans="1:4" x14ac:dyDescent="0.25">
      <c r="A27" t="s">
        <v>29</v>
      </c>
      <c r="B27" t="s">
        <v>46</v>
      </c>
      <c r="C27" t="s">
        <v>56</v>
      </c>
      <c r="D27" t="s">
        <v>396</v>
      </c>
    </row>
    <row r="28" spans="1:4" x14ac:dyDescent="0.25">
      <c r="A28" t="s">
        <v>29</v>
      </c>
      <c r="B28" t="s">
        <v>46</v>
      </c>
      <c r="C28" t="s">
        <v>57</v>
      </c>
      <c r="D28" t="s">
        <v>397</v>
      </c>
    </row>
    <row r="29" spans="1:4" x14ac:dyDescent="0.25">
      <c r="A29" t="s">
        <v>29</v>
      </c>
      <c r="B29" t="s">
        <v>46</v>
      </c>
      <c r="C29" t="s">
        <v>58</v>
      </c>
      <c r="D29" t="s">
        <v>398</v>
      </c>
    </row>
    <row r="30" spans="1:4" x14ac:dyDescent="0.25">
      <c r="A30" t="s">
        <v>29</v>
      </c>
      <c r="B30" t="s">
        <v>46</v>
      </c>
      <c r="C30" t="s">
        <v>59</v>
      </c>
      <c r="D30" t="s">
        <v>399</v>
      </c>
    </row>
    <row r="31" spans="1:4" x14ac:dyDescent="0.25">
      <c r="A31" t="s">
        <v>29</v>
      </c>
      <c r="B31" t="s">
        <v>46</v>
      </c>
      <c r="C31" t="s">
        <v>60</v>
      </c>
      <c r="D31" t="s">
        <v>400</v>
      </c>
    </row>
    <row r="32" spans="1:4" x14ac:dyDescent="0.25">
      <c r="A32" t="s">
        <v>29</v>
      </c>
      <c r="B32" t="s">
        <v>46</v>
      </c>
      <c r="C32" t="s">
        <v>61</v>
      </c>
      <c r="D32" t="s">
        <v>401</v>
      </c>
    </row>
    <row r="33" spans="1:4" x14ac:dyDescent="0.25">
      <c r="A33" t="s">
        <v>29</v>
      </c>
      <c r="B33" t="s">
        <v>46</v>
      </c>
      <c r="C33" t="s">
        <v>62</v>
      </c>
      <c r="D33" t="s">
        <v>402</v>
      </c>
    </row>
    <row r="34" spans="1:4" x14ac:dyDescent="0.25">
      <c r="A34" t="s">
        <v>29</v>
      </c>
      <c r="B34" t="s">
        <v>46</v>
      </c>
      <c r="C34" t="s">
        <v>63</v>
      </c>
      <c r="D34" t="s">
        <v>403</v>
      </c>
    </row>
    <row r="35" spans="1:4" x14ac:dyDescent="0.25">
      <c r="A35" t="s">
        <v>29</v>
      </c>
      <c r="B35" t="s">
        <v>46</v>
      </c>
      <c r="C35" t="s">
        <v>64</v>
      </c>
      <c r="D35" t="s">
        <v>404</v>
      </c>
    </row>
    <row r="36" spans="1:4" x14ac:dyDescent="0.25">
      <c r="A36" t="s">
        <v>29</v>
      </c>
      <c r="B36" t="s">
        <v>65</v>
      </c>
      <c r="C36" t="s">
        <v>66</v>
      </c>
      <c r="D36" t="s">
        <v>405</v>
      </c>
    </row>
    <row r="37" spans="1:4" x14ac:dyDescent="0.25">
      <c r="A37" t="s">
        <v>29</v>
      </c>
      <c r="B37" t="s">
        <v>67</v>
      </c>
      <c r="C37" t="s">
        <v>68</v>
      </c>
      <c r="D37" t="s">
        <v>406</v>
      </c>
    </row>
    <row r="38" spans="1:4" x14ac:dyDescent="0.25">
      <c r="A38" t="s">
        <v>29</v>
      </c>
      <c r="B38" t="s">
        <v>67</v>
      </c>
      <c r="C38" t="s">
        <v>69</v>
      </c>
      <c r="D38" t="s">
        <v>407</v>
      </c>
    </row>
    <row r="39" spans="1:4" x14ac:dyDescent="0.25">
      <c r="A39" t="s">
        <v>29</v>
      </c>
      <c r="B39" t="s">
        <v>67</v>
      </c>
      <c r="C39" t="s">
        <v>70</v>
      </c>
      <c r="D39" t="s">
        <v>408</v>
      </c>
    </row>
    <row r="40" spans="1:4" x14ac:dyDescent="0.25">
      <c r="A40" t="s">
        <v>29</v>
      </c>
      <c r="B40" t="s">
        <v>67</v>
      </c>
      <c r="C40" t="s">
        <v>71</v>
      </c>
      <c r="D40" t="s">
        <v>409</v>
      </c>
    </row>
    <row r="41" spans="1:4" x14ac:dyDescent="0.25">
      <c r="A41" t="s">
        <v>29</v>
      </c>
      <c r="B41" t="s">
        <v>72</v>
      </c>
      <c r="C41" t="s">
        <v>73</v>
      </c>
      <c r="D41" t="s">
        <v>410</v>
      </c>
    </row>
    <row r="42" spans="1:4" x14ac:dyDescent="0.25">
      <c r="A42" t="s">
        <v>29</v>
      </c>
      <c r="B42" t="s">
        <v>72</v>
      </c>
      <c r="C42" t="s">
        <v>74</v>
      </c>
      <c r="D42" t="s">
        <v>411</v>
      </c>
    </row>
    <row r="43" spans="1:4" x14ac:dyDescent="0.25">
      <c r="A43" t="s">
        <v>29</v>
      </c>
      <c r="B43" t="s">
        <v>72</v>
      </c>
      <c r="C43" t="s">
        <v>75</v>
      </c>
      <c r="D43" t="s">
        <v>412</v>
      </c>
    </row>
    <row r="44" spans="1:4" x14ac:dyDescent="0.25">
      <c r="A44" t="s">
        <v>29</v>
      </c>
      <c r="B44" t="s">
        <v>76</v>
      </c>
      <c r="C44" t="s">
        <v>77</v>
      </c>
      <c r="D44" t="s">
        <v>413</v>
      </c>
    </row>
    <row r="45" spans="1:4" x14ac:dyDescent="0.25">
      <c r="A45" t="s">
        <v>29</v>
      </c>
      <c r="B45" t="s">
        <v>76</v>
      </c>
      <c r="C45" t="s">
        <v>78</v>
      </c>
      <c r="D45" t="s">
        <v>414</v>
      </c>
    </row>
    <row r="46" spans="1:4" x14ac:dyDescent="0.25">
      <c r="A46" t="s">
        <v>29</v>
      </c>
      <c r="B46" t="s">
        <v>76</v>
      </c>
      <c r="C46" t="s">
        <v>79</v>
      </c>
      <c r="D46" t="s">
        <v>415</v>
      </c>
    </row>
    <row r="47" spans="1:4" x14ac:dyDescent="0.25">
      <c r="A47" t="s">
        <v>29</v>
      </c>
      <c r="B47" t="s">
        <v>76</v>
      </c>
      <c r="C47" t="s">
        <v>80</v>
      </c>
      <c r="D47" t="s">
        <v>416</v>
      </c>
    </row>
    <row r="48" spans="1:4" x14ac:dyDescent="0.25">
      <c r="A48" t="s">
        <v>29</v>
      </c>
      <c r="B48" t="s">
        <v>76</v>
      </c>
      <c r="C48" t="s">
        <v>81</v>
      </c>
      <c r="D48" t="s">
        <v>417</v>
      </c>
    </row>
    <row r="49" spans="1:4" x14ac:dyDescent="0.25">
      <c r="A49" t="s">
        <v>29</v>
      </c>
      <c r="B49" t="s">
        <v>76</v>
      </c>
      <c r="C49" t="s">
        <v>82</v>
      </c>
      <c r="D49" t="s">
        <v>418</v>
      </c>
    </row>
    <row r="50" spans="1:4" x14ac:dyDescent="0.25">
      <c r="A50" t="s">
        <v>29</v>
      </c>
      <c r="B50" t="s">
        <v>76</v>
      </c>
      <c r="C50" t="s">
        <v>83</v>
      </c>
      <c r="D50" t="s">
        <v>419</v>
      </c>
    </row>
    <row r="51" spans="1:4" x14ac:dyDescent="0.25">
      <c r="A51" t="s">
        <v>29</v>
      </c>
      <c r="B51" t="s">
        <v>76</v>
      </c>
      <c r="C51" t="s">
        <v>84</v>
      </c>
      <c r="D51" t="s">
        <v>420</v>
      </c>
    </row>
    <row r="52" spans="1:4" x14ac:dyDescent="0.25">
      <c r="A52" t="s">
        <v>29</v>
      </c>
      <c r="B52" t="s">
        <v>76</v>
      </c>
      <c r="C52" t="s">
        <v>85</v>
      </c>
      <c r="D52" t="s">
        <v>421</v>
      </c>
    </row>
    <row r="53" spans="1:4" x14ac:dyDescent="0.25">
      <c r="A53" t="s">
        <v>29</v>
      </c>
      <c r="B53" t="s">
        <v>76</v>
      </c>
      <c r="C53" t="s">
        <v>86</v>
      </c>
      <c r="D53" t="s">
        <v>422</v>
      </c>
    </row>
    <row r="54" spans="1:4" x14ac:dyDescent="0.25">
      <c r="A54" t="s">
        <v>29</v>
      </c>
      <c r="B54" t="s">
        <v>76</v>
      </c>
      <c r="C54" t="s">
        <v>87</v>
      </c>
      <c r="D54" t="s">
        <v>423</v>
      </c>
    </row>
    <row r="55" spans="1:4" x14ac:dyDescent="0.25">
      <c r="A55" t="s">
        <v>29</v>
      </c>
      <c r="B55" t="s">
        <v>76</v>
      </c>
      <c r="C55" t="s">
        <v>88</v>
      </c>
      <c r="D55" t="s">
        <v>424</v>
      </c>
    </row>
    <row r="56" spans="1:4" x14ac:dyDescent="0.25">
      <c r="A56" t="s">
        <v>29</v>
      </c>
      <c r="B56" t="s">
        <v>76</v>
      </c>
      <c r="C56" t="s">
        <v>89</v>
      </c>
      <c r="D56" t="s">
        <v>425</v>
      </c>
    </row>
    <row r="57" spans="1:4" x14ac:dyDescent="0.25">
      <c r="A57" t="s">
        <v>29</v>
      </c>
      <c r="B57" t="s">
        <v>76</v>
      </c>
      <c r="C57" t="s">
        <v>90</v>
      </c>
      <c r="D57" t="s">
        <v>426</v>
      </c>
    </row>
    <row r="58" spans="1:4" x14ac:dyDescent="0.25">
      <c r="A58" t="s">
        <v>29</v>
      </c>
      <c r="B58" t="s">
        <v>76</v>
      </c>
      <c r="C58" t="s">
        <v>91</v>
      </c>
      <c r="D58" t="s">
        <v>427</v>
      </c>
    </row>
    <row r="59" spans="1:4" x14ac:dyDescent="0.25">
      <c r="A59" t="s">
        <v>29</v>
      </c>
      <c r="B59" t="s">
        <v>76</v>
      </c>
      <c r="C59" t="s">
        <v>92</v>
      </c>
      <c r="D59" t="s">
        <v>428</v>
      </c>
    </row>
    <row r="60" spans="1:4" x14ac:dyDescent="0.25">
      <c r="A60" t="s">
        <v>29</v>
      </c>
      <c r="B60" t="s">
        <v>76</v>
      </c>
      <c r="C60" t="s">
        <v>93</v>
      </c>
      <c r="D60" t="s">
        <v>429</v>
      </c>
    </row>
    <row r="61" spans="1:4" x14ac:dyDescent="0.25">
      <c r="A61" t="s">
        <v>29</v>
      </c>
      <c r="B61" t="s">
        <v>76</v>
      </c>
      <c r="C61" t="s">
        <v>94</v>
      </c>
      <c r="D61" t="s">
        <v>430</v>
      </c>
    </row>
    <row r="62" spans="1:4" x14ac:dyDescent="0.25">
      <c r="A62" t="s">
        <v>29</v>
      </c>
      <c r="B62" t="s">
        <v>76</v>
      </c>
      <c r="C62" t="s">
        <v>95</v>
      </c>
      <c r="D62" t="s">
        <v>431</v>
      </c>
    </row>
    <row r="63" spans="1:4" x14ac:dyDescent="0.25">
      <c r="A63" t="s">
        <v>29</v>
      </c>
      <c r="B63" t="s">
        <v>76</v>
      </c>
      <c r="C63" t="s">
        <v>96</v>
      </c>
      <c r="D63" t="s">
        <v>432</v>
      </c>
    </row>
    <row r="64" spans="1:4" x14ac:dyDescent="0.25">
      <c r="A64" t="s">
        <v>29</v>
      </c>
      <c r="B64" t="s">
        <v>76</v>
      </c>
      <c r="C64" t="s">
        <v>97</v>
      </c>
      <c r="D64" t="s">
        <v>433</v>
      </c>
    </row>
    <row r="65" spans="1:4" x14ac:dyDescent="0.25">
      <c r="A65" t="s">
        <v>29</v>
      </c>
      <c r="B65" t="s">
        <v>76</v>
      </c>
      <c r="C65" t="s">
        <v>98</v>
      </c>
      <c r="D65" t="s">
        <v>434</v>
      </c>
    </row>
    <row r="66" spans="1:4" x14ac:dyDescent="0.25">
      <c r="A66" t="s">
        <v>29</v>
      </c>
      <c r="B66" t="s">
        <v>76</v>
      </c>
      <c r="C66" t="s">
        <v>99</v>
      </c>
      <c r="D66" t="s">
        <v>435</v>
      </c>
    </row>
    <row r="67" spans="1:4" x14ac:dyDescent="0.25">
      <c r="A67" t="s">
        <v>29</v>
      </c>
      <c r="B67" t="s">
        <v>76</v>
      </c>
      <c r="C67" t="s">
        <v>100</v>
      </c>
      <c r="D67" t="s">
        <v>436</v>
      </c>
    </row>
    <row r="68" spans="1:4" x14ac:dyDescent="0.25">
      <c r="A68" t="s">
        <v>29</v>
      </c>
      <c r="B68" t="s">
        <v>76</v>
      </c>
      <c r="C68" t="s">
        <v>101</v>
      </c>
      <c r="D68" t="s">
        <v>437</v>
      </c>
    </row>
    <row r="69" spans="1:4" x14ac:dyDescent="0.25">
      <c r="A69" t="s">
        <v>102</v>
      </c>
      <c r="B69" t="s">
        <v>103</v>
      </c>
      <c r="C69" t="s">
        <v>104</v>
      </c>
      <c r="D69" t="s">
        <v>438</v>
      </c>
    </row>
    <row r="70" spans="1:4" x14ac:dyDescent="0.25">
      <c r="A70" t="s">
        <v>102</v>
      </c>
      <c r="B70" t="s">
        <v>103</v>
      </c>
      <c r="C70" t="s">
        <v>105</v>
      </c>
      <c r="D70" t="s">
        <v>439</v>
      </c>
    </row>
    <row r="71" spans="1:4" x14ac:dyDescent="0.25">
      <c r="A71" t="s">
        <v>106</v>
      </c>
      <c r="B71" t="s">
        <v>109</v>
      </c>
      <c r="C71" t="s">
        <v>110</v>
      </c>
      <c r="D71" t="s">
        <v>440</v>
      </c>
    </row>
    <row r="72" spans="1:4" x14ac:dyDescent="0.25">
      <c r="A72" t="s">
        <v>106</v>
      </c>
      <c r="B72" t="s">
        <v>109</v>
      </c>
      <c r="C72" t="s">
        <v>111</v>
      </c>
      <c r="D72" t="s">
        <v>441</v>
      </c>
    </row>
    <row r="73" spans="1:4" x14ac:dyDescent="0.25">
      <c r="A73" t="s">
        <v>106</v>
      </c>
      <c r="B73" t="s">
        <v>112</v>
      </c>
      <c r="C73" t="s">
        <v>113</v>
      </c>
      <c r="D73" t="s">
        <v>442</v>
      </c>
    </row>
    <row r="74" spans="1:4" x14ac:dyDescent="0.25">
      <c r="A74" t="s">
        <v>106</v>
      </c>
      <c r="B74" t="s">
        <v>112</v>
      </c>
      <c r="C74" t="s">
        <v>114</v>
      </c>
      <c r="D74" t="s">
        <v>443</v>
      </c>
    </row>
    <row r="75" spans="1:4" x14ac:dyDescent="0.25">
      <c r="A75" t="s">
        <v>106</v>
      </c>
      <c r="B75" t="s">
        <v>112</v>
      </c>
      <c r="C75" t="s">
        <v>115</v>
      </c>
      <c r="D75" t="s">
        <v>444</v>
      </c>
    </row>
    <row r="76" spans="1:4" x14ac:dyDescent="0.25">
      <c r="A76" t="s">
        <v>106</v>
      </c>
      <c r="B76" t="s">
        <v>112</v>
      </c>
      <c r="C76" t="s">
        <v>116</v>
      </c>
      <c r="D76" t="s">
        <v>445</v>
      </c>
    </row>
    <row r="77" spans="1:4" x14ac:dyDescent="0.25">
      <c r="A77" t="s">
        <v>106</v>
      </c>
      <c r="B77" t="s">
        <v>112</v>
      </c>
      <c r="C77" t="s">
        <v>117</v>
      </c>
      <c r="D77" t="s">
        <v>446</v>
      </c>
    </row>
    <row r="78" spans="1:4" x14ac:dyDescent="0.25">
      <c r="A78" t="s">
        <v>106</v>
      </c>
      <c r="B78" t="s">
        <v>112</v>
      </c>
      <c r="C78" t="s">
        <v>118</v>
      </c>
      <c r="D78" t="s">
        <v>447</v>
      </c>
    </row>
    <row r="79" spans="1:4" x14ac:dyDescent="0.25">
      <c r="A79" t="s">
        <v>106</v>
      </c>
      <c r="B79" t="s">
        <v>112</v>
      </c>
      <c r="C79" t="s">
        <v>119</v>
      </c>
      <c r="D79" t="s">
        <v>448</v>
      </c>
    </row>
    <row r="80" spans="1:4" x14ac:dyDescent="0.25">
      <c r="A80" t="s">
        <v>106</v>
      </c>
      <c r="B80" t="s">
        <v>120</v>
      </c>
      <c r="C80" t="s">
        <v>121</v>
      </c>
      <c r="D80" t="s">
        <v>449</v>
      </c>
    </row>
    <row r="81" spans="1:4" x14ac:dyDescent="0.25">
      <c r="A81" t="s">
        <v>106</v>
      </c>
      <c r="B81" t="s">
        <v>120</v>
      </c>
      <c r="C81" t="s">
        <v>122</v>
      </c>
      <c r="D81" t="s">
        <v>450</v>
      </c>
    </row>
    <row r="82" spans="1:4" x14ac:dyDescent="0.25">
      <c r="A82" t="s">
        <v>106</v>
      </c>
      <c r="B82" t="s">
        <v>120</v>
      </c>
      <c r="C82" t="s">
        <v>123</v>
      </c>
      <c r="D82" t="s">
        <v>451</v>
      </c>
    </row>
    <row r="83" spans="1:4" x14ac:dyDescent="0.25">
      <c r="A83" t="s">
        <v>106</v>
      </c>
      <c r="B83" t="s">
        <v>107</v>
      </c>
      <c r="C83" t="s">
        <v>108</v>
      </c>
      <c r="D83" t="s">
        <v>452</v>
      </c>
    </row>
    <row r="84" spans="1:4" x14ac:dyDescent="0.25">
      <c r="A84" t="s">
        <v>106</v>
      </c>
      <c r="B84" t="s">
        <v>124</v>
      </c>
      <c r="C84" t="s">
        <v>125</v>
      </c>
      <c r="D84" t="s">
        <v>453</v>
      </c>
    </row>
    <row r="85" spans="1:4" x14ac:dyDescent="0.25">
      <c r="A85" t="s">
        <v>106</v>
      </c>
      <c r="B85" t="s">
        <v>124</v>
      </c>
      <c r="C85" t="s">
        <v>126</v>
      </c>
      <c r="D85" t="s">
        <v>454</v>
      </c>
    </row>
    <row r="86" spans="1:4" x14ac:dyDescent="0.25">
      <c r="A86" t="s">
        <v>106</v>
      </c>
      <c r="B86" t="s">
        <v>124</v>
      </c>
      <c r="C86" t="s">
        <v>127</v>
      </c>
      <c r="D86" t="s">
        <v>455</v>
      </c>
    </row>
    <row r="87" spans="1:4" x14ac:dyDescent="0.25">
      <c r="A87" t="s">
        <v>106</v>
      </c>
      <c r="B87" t="s">
        <v>124</v>
      </c>
      <c r="C87" t="s">
        <v>128</v>
      </c>
      <c r="D87" t="s">
        <v>456</v>
      </c>
    </row>
    <row r="88" spans="1:4" x14ac:dyDescent="0.25">
      <c r="A88" t="s">
        <v>106</v>
      </c>
      <c r="B88" t="s">
        <v>129</v>
      </c>
      <c r="C88" t="s">
        <v>130</v>
      </c>
      <c r="D88" t="s">
        <v>457</v>
      </c>
    </row>
    <row r="89" spans="1:4" x14ac:dyDescent="0.25">
      <c r="A89" t="s">
        <v>106</v>
      </c>
      <c r="B89" t="s">
        <v>129</v>
      </c>
      <c r="C89" t="s">
        <v>131</v>
      </c>
      <c r="D89" t="s">
        <v>458</v>
      </c>
    </row>
    <row r="90" spans="1:4" x14ac:dyDescent="0.25">
      <c r="A90" t="s">
        <v>106</v>
      </c>
      <c r="B90" t="s">
        <v>132</v>
      </c>
      <c r="C90" t="s">
        <v>133</v>
      </c>
      <c r="D90" t="s">
        <v>459</v>
      </c>
    </row>
    <row r="91" spans="1:4" x14ac:dyDescent="0.25">
      <c r="A91" t="s">
        <v>106</v>
      </c>
      <c r="B91" t="s">
        <v>132</v>
      </c>
      <c r="C91" t="s">
        <v>134</v>
      </c>
      <c r="D91" t="s">
        <v>460</v>
      </c>
    </row>
    <row r="92" spans="1:4" x14ac:dyDescent="0.25">
      <c r="A92" t="s">
        <v>106</v>
      </c>
      <c r="B92" t="s">
        <v>135</v>
      </c>
      <c r="C92" t="s">
        <v>136</v>
      </c>
      <c r="D92" t="s">
        <v>461</v>
      </c>
    </row>
    <row r="93" spans="1:4" x14ac:dyDescent="0.25">
      <c r="A93" t="s">
        <v>106</v>
      </c>
      <c r="B93" t="s">
        <v>135</v>
      </c>
      <c r="C93" t="s">
        <v>137</v>
      </c>
      <c r="D93" t="s">
        <v>462</v>
      </c>
    </row>
    <row r="94" spans="1:4" x14ac:dyDescent="0.25">
      <c r="A94" t="s">
        <v>106</v>
      </c>
      <c r="B94" t="s">
        <v>135</v>
      </c>
      <c r="C94" t="s">
        <v>138</v>
      </c>
      <c r="D94" t="s">
        <v>463</v>
      </c>
    </row>
    <row r="95" spans="1:4" x14ac:dyDescent="0.25">
      <c r="A95" t="s">
        <v>106</v>
      </c>
      <c r="B95" t="s">
        <v>135</v>
      </c>
      <c r="C95" t="s">
        <v>139</v>
      </c>
      <c r="D95" t="s">
        <v>464</v>
      </c>
    </row>
    <row r="96" spans="1:4" x14ac:dyDescent="0.25">
      <c r="A96" t="s">
        <v>106</v>
      </c>
      <c r="B96" t="s">
        <v>135</v>
      </c>
      <c r="C96" t="s">
        <v>140</v>
      </c>
      <c r="D96" t="s">
        <v>465</v>
      </c>
    </row>
    <row r="97" spans="1:4" x14ac:dyDescent="0.25">
      <c r="A97" t="s">
        <v>106</v>
      </c>
      <c r="B97" t="s">
        <v>135</v>
      </c>
      <c r="C97" t="s">
        <v>141</v>
      </c>
      <c r="D97" t="s">
        <v>466</v>
      </c>
    </row>
    <row r="98" spans="1:4" x14ac:dyDescent="0.25">
      <c r="A98" t="s">
        <v>106</v>
      </c>
      <c r="B98" t="s">
        <v>135</v>
      </c>
      <c r="C98" t="s">
        <v>142</v>
      </c>
      <c r="D98" t="s">
        <v>467</v>
      </c>
    </row>
    <row r="99" spans="1:4" x14ac:dyDescent="0.25">
      <c r="A99" t="s">
        <v>106</v>
      </c>
      <c r="B99" t="s">
        <v>135</v>
      </c>
      <c r="C99" t="s">
        <v>143</v>
      </c>
      <c r="D99" t="s">
        <v>468</v>
      </c>
    </row>
    <row r="100" spans="1:4" x14ac:dyDescent="0.25">
      <c r="A100" t="s">
        <v>106</v>
      </c>
      <c r="B100" t="s">
        <v>144</v>
      </c>
      <c r="C100" t="s">
        <v>145</v>
      </c>
      <c r="D100" t="s">
        <v>469</v>
      </c>
    </row>
    <row r="101" spans="1:4" x14ac:dyDescent="0.25">
      <c r="A101" t="s">
        <v>106</v>
      </c>
      <c r="B101" t="s">
        <v>144</v>
      </c>
      <c r="C101" t="s">
        <v>146</v>
      </c>
      <c r="D101" t="s">
        <v>470</v>
      </c>
    </row>
    <row r="102" spans="1:4" x14ac:dyDescent="0.25">
      <c r="A102" t="s">
        <v>106</v>
      </c>
      <c r="B102" t="s">
        <v>147</v>
      </c>
      <c r="C102" t="s">
        <v>148</v>
      </c>
      <c r="D102" t="s">
        <v>471</v>
      </c>
    </row>
    <row r="103" spans="1:4" x14ac:dyDescent="0.25">
      <c r="A103" t="s">
        <v>106</v>
      </c>
      <c r="B103" t="s">
        <v>147</v>
      </c>
      <c r="C103" t="s">
        <v>149</v>
      </c>
      <c r="D103" t="s">
        <v>472</v>
      </c>
    </row>
    <row r="104" spans="1:4" x14ac:dyDescent="0.25">
      <c r="A104" t="s">
        <v>106</v>
      </c>
      <c r="B104" t="s">
        <v>150</v>
      </c>
      <c r="C104" t="s">
        <v>151</v>
      </c>
      <c r="D104" t="s">
        <v>473</v>
      </c>
    </row>
    <row r="105" spans="1:4" x14ac:dyDescent="0.25">
      <c r="A105" t="s">
        <v>106</v>
      </c>
      <c r="B105" t="s">
        <v>150</v>
      </c>
      <c r="C105" t="s">
        <v>152</v>
      </c>
      <c r="D105" t="s">
        <v>474</v>
      </c>
    </row>
    <row r="106" spans="1:4" x14ac:dyDescent="0.25">
      <c r="A106" t="s">
        <v>106</v>
      </c>
      <c r="B106" t="s">
        <v>150</v>
      </c>
      <c r="C106" t="s">
        <v>153</v>
      </c>
      <c r="D106" t="s">
        <v>475</v>
      </c>
    </row>
    <row r="107" spans="1:4" x14ac:dyDescent="0.25">
      <c r="A107" t="s">
        <v>106</v>
      </c>
      <c r="B107" t="s">
        <v>150</v>
      </c>
      <c r="C107" t="s">
        <v>154</v>
      </c>
      <c r="D107" t="s">
        <v>476</v>
      </c>
    </row>
    <row r="108" spans="1:4" x14ac:dyDescent="0.25">
      <c r="A108" t="s">
        <v>155</v>
      </c>
      <c r="B108" t="s">
        <v>156</v>
      </c>
      <c r="C108" t="s">
        <v>157</v>
      </c>
      <c r="D108" t="s">
        <v>477</v>
      </c>
    </row>
    <row r="109" spans="1:4" x14ac:dyDescent="0.25">
      <c r="A109" t="s">
        <v>155</v>
      </c>
      <c r="B109" t="s">
        <v>158</v>
      </c>
      <c r="C109" t="s">
        <v>159</v>
      </c>
      <c r="D109" t="s">
        <v>478</v>
      </c>
    </row>
    <row r="110" spans="1:4" x14ac:dyDescent="0.25">
      <c r="A110" t="s">
        <v>155</v>
      </c>
      <c r="B110" t="s">
        <v>158</v>
      </c>
      <c r="C110" t="s">
        <v>160</v>
      </c>
      <c r="D110" t="s">
        <v>479</v>
      </c>
    </row>
    <row r="111" spans="1:4" x14ac:dyDescent="0.25">
      <c r="A111" t="s">
        <v>155</v>
      </c>
      <c r="B111" t="s">
        <v>158</v>
      </c>
      <c r="C111" t="s">
        <v>161</v>
      </c>
      <c r="D111" t="s">
        <v>480</v>
      </c>
    </row>
    <row r="112" spans="1:4" x14ac:dyDescent="0.25">
      <c r="A112" t="s">
        <v>155</v>
      </c>
      <c r="B112" t="s">
        <v>158</v>
      </c>
      <c r="C112" t="s">
        <v>162</v>
      </c>
      <c r="D112" t="s">
        <v>481</v>
      </c>
    </row>
    <row r="113" spans="1:4" x14ac:dyDescent="0.25">
      <c r="A113" t="s">
        <v>155</v>
      </c>
      <c r="B113" t="s">
        <v>158</v>
      </c>
      <c r="C113" t="s">
        <v>163</v>
      </c>
      <c r="D113" t="s">
        <v>482</v>
      </c>
    </row>
    <row r="114" spans="1:4" x14ac:dyDescent="0.25">
      <c r="A114" t="s">
        <v>155</v>
      </c>
      <c r="B114" t="s">
        <v>158</v>
      </c>
      <c r="C114" t="s">
        <v>164</v>
      </c>
      <c r="D114" t="s">
        <v>483</v>
      </c>
    </row>
    <row r="115" spans="1:4" x14ac:dyDescent="0.25">
      <c r="A115" t="s">
        <v>155</v>
      </c>
      <c r="B115" t="s">
        <v>158</v>
      </c>
      <c r="C115" t="s">
        <v>165</v>
      </c>
      <c r="D115" t="s">
        <v>484</v>
      </c>
    </row>
    <row r="116" spans="1:4" x14ac:dyDescent="0.25">
      <c r="A116" t="s">
        <v>155</v>
      </c>
      <c r="B116" t="s">
        <v>158</v>
      </c>
      <c r="C116" t="s">
        <v>166</v>
      </c>
      <c r="D116" t="s">
        <v>485</v>
      </c>
    </row>
    <row r="117" spans="1:4" x14ac:dyDescent="0.25">
      <c r="A117" t="s">
        <v>155</v>
      </c>
      <c r="B117" t="s">
        <v>167</v>
      </c>
      <c r="C117" t="s">
        <v>168</v>
      </c>
      <c r="D117" t="s">
        <v>486</v>
      </c>
    </row>
    <row r="118" spans="1:4" x14ac:dyDescent="0.25">
      <c r="A118" t="s">
        <v>155</v>
      </c>
      <c r="B118" t="s">
        <v>167</v>
      </c>
      <c r="C118" t="s">
        <v>169</v>
      </c>
      <c r="D118" t="s">
        <v>487</v>
      </c>
    </row>
    <row r="119" spans="1:4" x14ac:dyDescent="0.25">
      <c r="A119" t="s">
        <v>155</v>
      </c>
      <c r="B119" t="s">
        <v>170</v>
      </c>
      <c r="C119" t="s">
        <v>171</v>
      </c>
      <c r="D119" t="s">
        <v>488</v>
      </c>
    </row>
    <row r="120" spans="1:4" x14ac:dyDescent="0.25">
      <c r="A120" t="s">
        <v>155</v>
      </c>
      <c r="B120" t="s">
        <v>170</v>
      </c>
      <c r="C120" t="s">
        <v>172</v>
      </c>
      <c r="D120" t="s">
        <v>489</v>
      </c>
    </row>
    <row r="121" spans="1:4" x14ac:dyDescent="0.25">
      <c r="A121" t="s">
        <v>155</v>
      </c>
      <c r="B121" t="s">
        <v>173</v>
      </c>
      <c r="C121" t="s">
        <v>174</v>
      </c>
      <c r="D121" t="s">
        <v>490</v>
      </c>
    </row>
    <row r="122" spans="1:4" x14ac:dyDescent="0.25">
      <c r="A122" t="s">
        <v>155</v>
      </c>
      <c r="B122" t="s">
        <v>173</v>
      </c>
      <c r="C122" t="s">
        <v>175</v>
      </c>
      <c r="D122" t="s">
        <v>491</v>
      </c>
    </row>
    <row r="123" spans="1:4" x14ac:dyDescent="0.25">
      <c r="A123" t="s">
        <v>155</v>
      </c>
      <c r="B123" t="s">
        <v>173</v>
      </c>
      <c r="C123" t="s">
        <v>176</v>
      </c>
      <c r="D123" t="s">
        <v>492</v>
      </c>
    </row>
    <row r="124" spans="1:4" x14ac:dyDescent="0.25">
      <c r="A124" t="s">
        <v>155</v>
      </c>
      <c r="B124" t="s">
        <v>177</v>
      </c>
      <c r="C124" t="s">
        <v>178</v>
      </c>
      <c r="D124" t="s">
        <v>493</v>
      </c>
    </row>
    <row r="125" spans="1:4" x14ac:dyDescent="0.25">
      <c r="A125" t="s">
        <v>155</v>
      </c>
      <c r="B125" t="s">
        <v>177</v>
      </c>
      <c r="C125" t="s">
        <v>179</v>
      </c>
      <c r="D125" t="s">
        <v>494</v>
      </c>
    </row>
    <row r="126" spans="1:4" x14ac:dyDescent="0.25">
      <c r="A126" t="s">
        <v>155</v>
      </c>
      <c r="B126" t="s">
        <v>177</v>
      </c>
      <c r="C126" t="s">
        <v>180</v>
      </c>
      <c r="D126" t="s">
        <v>495</v>
      </c>
    </row>
    <row r="127" spans="1:4" x14ac:dyDescent="0.25">
      <c r="A127" t="s">
        <v>155</v>
      </c>
      <c r="B127" t="s">
        <v>177</v>
      </c>
      <c r="C127" t="s">
        <v>181</v>
      </c>
      <c r="D127" t="s">
        <v>496</v>
      </c>
    </row>
    <row r="128" spans="1:4" x14ac:dyDescent="0.25">
      <c r="A128" t="s">
        <v>155</v>
      </c>
      <c r="B128" t="s">
        <v>177</v>
      </c>
      <c r="C128" t="s">
        <v>182</v>
      </c>
      <c r="D128" t="s">
        <v>497</v>
      </c>
    </row>
    <row r="129" spans="1:4" x14ac:dyDescent="0.25">
      <c r="A129" t="s">
        <v>155</v>
      </c>
      <c r="B129" t="s">
        <v>177</v>
      </c>
      <c r="C129" t="s">
        <v>183</v>
      </c>
      <c r="D129" t="s">
        <v>498</v>
      </c>
    </row>
    <row r="130" spans="1:4" x14ac:dyDescent="0.25">
      <c r="A130" t="s">
        <v>155</v>
      </c>
      <c r="B130" t="s">
        <v>184</v>
      </c>
      <c r="C130" t="s">
        <v>185</v>
      </c>
      <c r="D130" t="s">
        <v>499</v>
      </c>
    </row>
    <row r="131" spans="1:4" x14ac:dyDescent="0.25">
      <c r="A131" t="s">
        <v>155</v>
      </c>
      <c r="B131" t="s">
        <v>184</v>
      </c>
      <c r="C131" t="s">
        <v>186</v>
      </c>
      <c r="D131" t="s">
        <v>500</v>
      </c>
    </row>
    <row r="132" spans="1:4" x14ac:dyDescent="0.25">
      <c r="A132" t="s">
        <v>155</v>
      </c>
      <c r="B132" t="s">
        <v>184</v>
      </c>
      <c r="C132" t="s">
        <v>187</v>
      </c>
      <c r="D132" t="s">
        <v>501</v>
      </c>
    </row>
    <row r="133" spans="1:4" x14ac:dyDescent="0.25">
      <c r="A133" t="s">
        <v>155</v>
      </c>
      <c r="B133" t="s">
        <v>184</v>
      </c>
      <c r="C133" t="s">
        <v>188</v>
      </c>
      <c r="D133" t="s">
        <v>502</v>
      </c>
    </row>
    <row r="134" spans="1:4" x14ac:dyDescent="0.25">
      <c r="A134" t="s">
        <v>189</v>
      </c>
      <c r="B134" t="s">
        <v>190</v>
      </c>
      <c r="C134" t="s">
        <v>191</v>
      </c>
      <c r="D134" t="s">
        <v>503</v>
      </c>
    </row>
    <row r="135" spans="1:4" x14ac:dyDescent="0.25">
      <c r="A135" t="s">
        <v>189</v>
      </c>
      <c r="B135" t="s">
        <v>192</v>
      </c>
      <c r="C135" t="s">
        <v>193</v>
      </c>
      <c r="D135" t="s">
        <v>504</v>
      </c>
    </row>
    <row r="136" spans="1:4" x14ac:dyDescent="0.25">
      <c r="A136" t="s">
        <v>189</v>
      </c>
      <c r="B136" t="s">
        <v>192</v>
      </c>
      <c r="C136" t="s">
        <v>194</v>
      </c>
      <c r="D136" t="s">
        <v>505</v>
      </c>
    </row>
    <row r="137" spans="1:4" x14ac:dyDescent="0.25">
      <c r="A137" t="s">
        <v>195</v>
      </c>
      <c r="B137" t="s">
        <v>196</v>
      </c>
      <c r="C137" t="s">
        <v>197</v>
      </c>
      <c r="D137" t="s">
        <v>506</v>
      </c>
    </row>
    <row r="138" spans="1:4" x14ac:dyDescent="0.25">
      <c r="A138" t="s">
        <v>195</v>
      </c>
      <c r="B138" t="s">
        <v>196</v>
      </c>
      <c r="C138" t="s">
        <v>198</v>
      </c>
      <c r="D138" t="s">
        <v>507</v>
      </c>
    </row>
    <row r="139" spans="1:4" x14ac:dyDescent="0.25">
      <c r="A139" t="s">
        <v>195</v>
      </c>
      <c r="B139" t="s">
        <v>196</v>
      </c>
      <c r="C139" t="s">
        <v>199</v>
      </c>
      <c r="D139" t="s">
        <v>508</v>
      </c>
    </row>
    <row r="140" spans="1:4" x14ac:dyDescent="0.25">
      <c r="A140" t="s">
        <v>195</v>
      </c>
      <c r="B140" t="s">
        <v>200</v>
      </c>
      <c r="C140" t="s">
        <v>201</v>
      </c>
      <c r="D140" t="s">
        <v>509</v>
      </c>
    </row>
    <row r="141" spans="1:4" x14ac:dyDescent="0.25">
      <c r="A141" t="s">
        <v>195</v>
      </c>
      <c r="B141" t="s">
        <v>202</v>
      </c>
      <c r="C141" t="s">
        <v>203</v>
      </c>
      <c r="D141" t="s">
        <v>510</v>
      </c>
    </row>
    <row r="142" spans="1:4" x14ac:dyDescent="0.25">
      <c r="A142" t="s">
        <v>195</v>
      </c>
      <c r="B142" t="s">
        <v>204</v>
      </c>
      <c r="C142" t="s">
        <v>205</v>
      </c>
      <c r="D142" t="s">
        <v>511</v>
      </c>
    </row>
    <row r="143" spans="1:4" x14ac:dyDescent="0.25">
      <c r="A143" t="s">
        <v>195</v>
      </c>
      <c r="B143" t="s">
        <v>204</v>
      </c>
      <c r="C143" t="s">
        <v>206</v>
      </c>
      <c r="D143" t="s">
        <v>512</v>
      </c>
    </row>
    <row r="144" spans="1:4" x14ac:dyDescent="0.25">
      <c r="A144" t="s">
        <v>195</v>
      </c>
      <c r="B144" t="s">
        <v>207</v>
      </c>
      <c r="C144" t="s">
        <v>208</v>
      </c>
      <c r="D144" t="s">
        <v>513</v>
      </c>
    </row>
    <row r="145" spans="1:4" x14ac:dyDescent="0.25">
      <c r="A145" t="s">
        <v>195</v>
      </c>
      <c r="B145" t="s">
        <v>209</v>
      </c>
      <c r="C145" t="s">
        <v>210</v>
      </c>
      <c r="D145" t="s">
        <v>514</v>
      </c>
    </row>
    <row r="146" spans="1:4" x14ac:dyDescent="0.25">
      <c r="A146" t="s">
        <v>195</v>
      </c>
      <c r="B146" t="s">
        <v>209</v>
      </c>
      <c r="C146" t="s">
        <v>211</v>
      </c>
      <c r="D146" t="s">
        <v>515</v>
      </c>
    </row>
    <row r="147" spans="1:4" x14ac:dyDescent="0.25">
      <c r="A147" t="s">
        <v>195</v>
      </c>
      <c r="B147" t="s">
        <v>212</v>
      </c>
      <c r="C147" t="s">
        <v>213</v>
      </c>
      <c r="D147" t="s">
        <v>516</v>
      </c>
    </row>
    <row r="148" spans="1:4" x14ac:dyDescent="0.25">
      <c r="A148" t="s">
        <v>214</v>
      </c>
      <c r="B148" t="s">
        <v>215</v>
      </c>
      <c r="C148" t="s">
        <v>216</v>
      </c>
      <c r="D148" t="s">
        <v>517</v>
      </c>
    </row>
    <row r="149" spans="1:4" x14ac:dyDescent="0.25">
      <c r="A149" t="s">
        <v>214</v>
      </c>
      <c r="B149" t="s">
        <v>215</v>
      </c>
      <c r="C149" t="s">
        <v>217</v>
      </c>
      <c r="D149" t="s">
        <v>518</v>
      </c>
    </row>
    <row r="150" spans="1:4" x14ac:dyDescent="0.25">
      <c r="A150" t="s">
        <v>214</v>
      </c>
      <c r="B150" t="s">
        <v>215</v>
      </c>
      <c r="C150" t="s">
        <v>218</v>
      </c>
      <c r="D150" t="s">
        <v>519</v>
      </c>
    </row>
    <row r="151" spans="1:4" x14ac:dyDescent="0.25">
      <c r="A151" t="s">
        <v>214</v>
      </c>
      <c r="B151" t="s">
        <v>215</v>
      </c>
      <c r="C151" t="s">
        <v>219</v>
      </c>
      <c r="D151" t="s">
        <v>520</v>
      </c>
    </row>
    <row r="152" spans="1:4" x14ac:dyDescent="0.25">
      <c r="A152" t="s">
        <v>214</v>
      </c>
      <c r="B152" t="s">
        <v>215</v>
      </c>
      <c r="C152" t="s">
        <v>220</v>
      </c>
      <c r="D152" t="s">
        <v>521</v>
      </c>
    </row>
    <row r="153" spans="1:4" x14ac:dyDescent="0.25">
      <c r="A153" t="s">
        <v>214</v>
      </c>
      <c r="B153" t="s">
        <v>215</v>
      </c>
      <c r="C153" t="s">
        <v>221</v>
      </c>
      <c r="D153" t="s">
        <v>522</v>
      </c>
    </row>
    <row r="154" spans="1:4" x14ac:dyDescent="0.25">
      <c r="A154" t="s">
        <v>214</v>
      </c>
      <c r="B154" t="s">
        <v>215</v>
      </c>
      <c r="C154" t="s">
        <v>222</v>
      </c>
      <c r="D154" t="s">
        <v>523</v>
      </c>
    </row>
    <row r="155" spans="1:4" x14ac:dyDescent="0.25">
      <c r="A155" t="s">
        <v>214</v>
      </c>
      <c r="B155" t="s">
        <v>215</v>
      </c>
      <c r="C155" t="s">
        <v>223</v>
      </c>
      <c r="D155" t="s">
        <v>524</v>
      </c>
    </row>
    <row r="156" spans="1:4" x14ac:dyDescent="0.25">
      <c r="A156" t="s">
        <v>214</v>
      </c>
      <c r="B156" t="s">
        <v>215</v>
      </c>
      <c r="C156" t="s">
        <v>224</v>
      </c>
      <c r="D156" t="s">
        <v>525</v>
      </c>
    </row>
    <row r="157" spans="1:4" x14ac:dyDescent="0.25">
      <c r="A157" t="s">
        <v>214</v>
      </c>
      <c r="B157" t="s">
        <v>215</v>
      </c>
      <c r="C157" t="s">
        <v>225</v>
      </c>
      <c r="D157" t="s">
        <v>526</v>
      </c>
    </row>
    <row r="158" spans="1:4" x14ac:dyDescent="0.25">
      <c r="A158" t="s">
        <v>214</v>
      </c>
      <c r="B158" t="s">
        <v>215</v>
      </c>
      <c r="C158" t="s">
        <v>226</v>
      </c>
      <c r="D158" t="s">
        <v>527</v>
      </c>
    </row>
    <row r="159" spans="1:4" x14ac:dyDescent="0.25">
      <c r="A159" t="s">
        <v>214</v>
      </c>
      <c r="B159" t="s">
        <v>215</v>
      </c>
      <c r="C159" t="s">
        <v>227</v>
      </c>
      <c r="D159" t="s">
        <v>528</v>
      </c>
    </row>
    <row r="160" spans="1:4" x14ac:dyDescent="0.25">
      <c r="A160" t="s">
        <v>214</v>
      </c>
      <c r="B160" t="s">
        <v>215</v>
      </c>
      <c r="C160" t="s">
        <v>228</v>
      </c>
      <c r="D160" t="s">
        <v>529</v>
      </c>
    </row>
    <row r="161" spans="1:4" x14ac:dyDescent="0.25">
      <c r="A161" t="s">
        <v>214</v>
      </c>
      <c r="B161" t="s">
        <v>215</v>
      </c>
      <c r="C161" t="s">
        <v>229</v>
      </c>
      <c r="D161" t="s">
        <v>530</v>
      </c>
    </row>
    <row r="162" spans="1:4" x14ac:dyDescent="0.25">
      <c r="A162" t="s">
        <v>214</v>
      </c>
      <c r="B162" t="s">
        <v>215</v>
      </c>
      <c r="C162" t="s">
        <v>230</v>
      </c>
      <c r="D162" t="s">
        <v>531</v>
      </c>
    </row>
    <row r="163" spans="1:4" x14ac:dyDescent="0.25">
      <c r="A163" t="s">
        <v>214</v>
      </c>
      <c r="B163" t="s">
        <v>215</v>
      </c>
      <c r="C163" t="s">
        <v>231</v>
      </c>
      <c r="D163" t="s">
        <v>532</v>
      </c>
    </row>
    <row r="164" spans="1:4" x14ac:dyDescent="0.25">
      <c r="A164" t="s">
        <v>214</v>
      </c>
      <c r="B164" t="s">
        <v>215</v>
      </c>
      <c r="C164" t="s">
        <v>232</v>
      </c>
      <c r="D164" t="s">
        <v>533</v>
      </c>
    </row>
    <row r="165" spans="1:4" x14ac:dyDescent="0.25">
      <c r="A165" t="s">
        <v>214</v>
      </c>
      <c r="B165" t="s">
        <v>215</v>
      </c>
      <c r="C165" t="s">
        <v>233</v>
      </c>
      <c r="D165" t="s">
        <v>534</v>
      </c>
    </row>
    <row r="166" spans="1:4" x14ac:dyDescent="0.25">
      <c r="A166" t="s">
        <v>214</v>
      </c>
      <c r="B166" t="s">
        <v>215</v>
      </c>
      <c r="C166" t="s">
        <v>234</v>
      </c>
      <c r="D166" t="s">
        <v>535</v>
      </c>
    </row>
    <row r="167" spans="1:4" x14ac:dyDescent="0.25">
      <c r="A167" t="s">
        <v>214</v>
      </c>
      <c r="B167" t="s">
        <v>215</v>
      </c>
      <c r="C167" t="s">
        <v>235</v>
      </c>
      <c r="D167" t="s">
        <v>536</v>
      </c>
    </row>
    <row r="168" spans="1:4" x14ac:dyDescent="0.25">
      <c r="A168" t="s">
        <v>214</v>
      </c>
      <c r="B168" t="s">
        <v>215</v>
      </c>
      <c r="C168" t="s">
        <v>236</v>
      </c>
      <c r="D168" t="s">
        <v>537</v>
      </c>
    </row>
    <row r="169" spans="1:4" x14ac:dyDescent="0.25">
      <c r="A169" t="s">
        <v>214</v>
      </c>
      <c r="B169" t="s">
        <v>215</v>
      </c>
      <c r="C169" t="s">
        <v>237</v>
      </c>
      <c r="D169" t="s">
        <v>538</v>
      </c>
    </row>
    <row r="170" spans="1:4" x14ac:dyDescent="0.25">
      <c r="A170" t="s">
        <v>214</v>
      </c>
      <c r="B170" t="s">
        <v>215</v>
      </c>
      <c r="C170" t="s">
        <v>238</v>
      </c>
      <c r="D170" t="s">
        <v>539</v>
      </c>
    </row>
    <row r="171" spans="1:4" x14ac:dyDescent="0.25">
      <c r="A171" t="s">
        <v>214</v>
      </c>
      <c r="B171" t="s">
        <v>215</v>
      </c>
      <c r="C171" t="s">
        <v>239</v>
      </c>
      <c r="D171" t="s">
        <v>540</v>
      </c>
    </row>
    <row r="172" spans="1:4" x14ac:dyDescent="0.25">
      <c r="A172" t="s">
        <v>214</v>
      </c>
      <c r="B172" t="s">
        <v>215</v>
      </c>
      <c r="C172" t="s">
        <v>240</v>
      </c>
      <c r="D172" t="s">
        <v>541</v>
      </c>
    </row>
    <row r="173" spans="1:4" x14ac:dyDescent="0.25">
      <c r="A173" t="s">
        <v>214</v>
      </c>
      <c r="B173" t="s">
        <v>215</v>
      </c>
      <c r="C173" t="s">
        <v>242</v>
      </c>
      <c r="D173" t="s">
        <v>542</v>
      </c>
    </row>
    <row r="174" spans="1:4" x14ac:dyDescent="0.25">
      <c r="A174" t="s">
        <v>214</v>
      </c>
      <c r="B174" t="s">
        <v>215</v>
      </c>
      <c r="C174" t="s">
        <v>243</v>
      </c>
      <c r="D174" t="s">
        <v>543</v>
      </c>
    </row>
    <row r="175" spans="1:4" x14ac:dyDescent="0.25">
      <c r="A175" t="s">
        <v>214</v>
      </c>
      <c r="B175" t="s">
        <v>215</v>
      </c>
      <c r="C175" t="s">
        <v>244</v>
      </c>
      <c r="D175" t="s">
        <v>544</v>
      </c>
    </row>
    <row r="176" spans="1:4" x14ac:dyDescent="0.25">
      <c r="A176" t="s">
        <v>214</v>
      </c>
      <c r="B176" t="s">
        <v>215</v>
      </c>
      <c r="C176" t="s">
        <v>245</v>
      </c>
      <c r="D176" t="s">
        <v>545</v>
      </c>
    </row>
    <row r="177" spans="1:4" x14ac:dyDescent="0.25">
      <c r="A177" t="s">
        <v>214</v>
      </c>
      <c r="B177" t="s">
        <v>215</v>
      </c>
      <c r="C177" t="s">
        <v>246</v>
      </c>
      <c r="D177" t="s">
        <v>546</v>
      </c>
    </row>
    <row r="178" spans="1:4" x14ac:dyDescent="0.25">
      <c r="A178" t="s">
        <v>214</v>
      </c>
      <c r="B178" t="s">
        <v>215</v>
      </c>
      <c r="C178" t="s">
        <v>241</v>
      </c>
      <c r="D178" t="s">
        <v>547</v>
      </c>
    </row>
    <row r="179" spans="1:4" x14ac:dyDescent="0.25">
      <c r="A179" t="s">
        <v>214</v>
      </c>
      <c r="B179" t="s">
        <v>215</v>
      </c>
      <c r="C179" t="s">
        <v>247</v>
      </c>
      <c r="D179" t="s">
        <v>548</v>
      </c>
    </row>
    <row r="180" spans="1:4" x14ac:dyDescent="0.25">
      <c r="A180" t="s">
        <v>214</v>
      </c>
      <c r="B180" t="s">
        <v>215</v>
      </c>
      <c r="C180" t="s">
        <v>248</v>
      </c>
      <c r="D180" t="s">
        <v>549</v>
      </c>
    </row>
    <row r="181" spans="1:4" x14ac:dyDescent="0.25">
      <c r="A181" t="s">
        <v>214</v>
      </c>
      <c r="B181" t="s">
        <v>215</v>
      </c>
      <c r="C181" t="s">
        <v>249</v>
      </c>
      <c r="D181" t="s">
        <v>550</v>
      </c>
    </row>
    <row r="182" spans="1:4" x14ac:dyDescent="0.25">
      <c r="A182" t="s">
        <v>214</v>
      </c>
      <c r="B182" t="s">
        <v>215</v>
      </c>
      <c r="C182" t="s">
        <v>250</v>
      </c>
      <c r="D182" t="s">
        <v>551</v>
      </c>
    </row>
    <row r="183" spans="1:4" x14ac:dyDescent="0.25">
      <c r="A183" t="s">
        <v>214</v>
      </c>
      <c r="B183" t="s">
        <v>215</v>
      </c>
      <c r="C183" t="s">
        <v>251</v>
      </c>
      <c r="D183" t="s">
        <v>552</v>
      </c>
    </row>
    <row r="184" spans="1:4" x14ac:dyDescent="0.25">
      <c r="A184" t="s">
        <v>214</v>
      </c>
      <c r="B184" t="s">
        <v>215</v>
      </c>
      <c r="C184" t="s">
        <v>252</v>
      </c>
      <c r="D184" t="s">
        <v>553</v>
      </c>
    </row>
    <row r="185" spans="1:4" x14ac:dyDescent="0.25">
      <c r="A185" t="s">
        <v>214</v>
      </c>
      <c r="B185" t="s">
        <v>215</v>
      </c>
      <c r="C185" t="s">
        <v>253</v>
      </c>
      <c r="D185" t="s">
        <v>554</v>
      </c>
    </row>
  </sheetData>
  <sheetProtection sheet="1" objects="1" scenarios="1" selectLockedCells="1" selectUnlockedCell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A00F3-C11C-4C69-8025-37640E06D176}">
  <dimension ref="A1:D9"/>
  <sheetViews>
    <sheetView workbookViewId="0"/>
  </sheetViews>
  <sheetFormatPr defaultRowHeight="15" x14ac:dyDescent="0.25"/>
  <sheetData>
    <row r="1" spans="1:4" x14ac:dyDescent="0.25">
      <c r="A1" t="s">
        <v>581</v>
      </c>
      <c r="B1" t="s">
        <v>582</v>
      </c>
      <c r="C1" t="s">
        <v>583</v>
      </c>
      <c r="D1" t="s">
        <v>584</v>
      </c>
    </row>
    <row r="2" spans="1:4" x14ac:dyDescent="0.25">
      <c r="A2" t="str" cm="1">
        <f t="array" ref="A2:A9">_xlfn._xlws.SORT(_xlfn.UNIQUE(_xlfn._xlws.FILTER('Service List'!$A$2:$A$185,'Service List'!$A$2:$A$185&lt;&gt;"","")))</f>
        <v>NFI</v>
      </c>
      <c r="B2" t="str" cm="1">
        <f t="array" ref="B2">IF('Single MPS Reporting Template'!$C$5="","",_xlfn._xlws.SORT(_xlfn.UNIQUE(_xlfn._xlws.FILTER('Service List'!$B$2:$B$185,'Service List'!$A$2:$A$185='Single MPS Reporting Template'!$C$5,""))))</f>
        <v/>
      </c>
      <c r="C2" t="str" cm="1">
        <f t="array" ref="C2">IF('Single MPS Reporting Template'!$C$5="","",_xlfn._xlws.SORT(_xlfn.UNIQUE(_xlfn._xlws.FILTER('Service List'!$C$2:$C$185,('Service List'!$A$2:$A$185='Single MPS Reporting Template'!$C$5)*IF('Single MPS Reporting Template'!$C$6="",1,'Service List'!$B$2:$B$185='Single MPS Reporting Template'!$C$6),""))))</f>
        <v/>
      </c>
      <c r="D2" t="str" cm="1">
        <f t="array" ref="D2">_xlfn._xlws.FILTER('Single MPS Reporting Template'!$C$27:$C$33,'Single MPS Reporting Template'!$F$27:$F$33="Yes","")</f>
        <v/>
      </c>
    </row>
    <row r="3" spans="1:4" x14ac:dyDescent="0.25">
      <c r="A3" t="str">
        <v>NSW</v>
      </c>
    </row>
    <row r="4" spans="1:4" x14ac:dyDescent="0.25">
      <c r="A4" t="str">
        <v>NT</v>
      </c>
    </row>
    <row r="5" spans="1:4" x14ac:dyDescent="0.25">
      <c r="A5" t="str">
        <v>QLD</v>
      </c>
    </row>
    <row r="6" spans="1:4" x14ac:dyDescent="0.25">
      <c r="A6" t="str">
        <v>SA</v>
      </c>
    </row>
    <row r="7" spans="1:4" x14ac:dyDescent="0.25">
      <c r="A7" t="str">
        <v>TAS</v>
      </c>
    </row>
    <row r="8" spans="1:4" x14ac:dyDescent="0.25">
      <c r="A8" t="str">
        <v>VIC</v>
      </c>
    </row>
    <row r="9" spans="1:4" x14ac:dyDescent="0.25">
      <c r="A9" t="str">
        <v>WA</v>
      </c>
    </row>
  </sheetData>
  <sheetProtection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1ed7be0-71df-4ef7-a44a-46c20e97f856">
      <Terms xmlns="http://schemas.microsoft.com/office/infopath/2007/PartnerControls"/>
    </lcf76f155ced4ddcb4097134ff3c332f>
    <TaxCatchAll xmlns="55f32057-c7d7-4cf2-a083-f930dcef318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1386D899F9CA4298648C0791762DBC" ma:contentTypeVersion="12" ma:contentTypeDescription="Create a new document." ma:contentTypeScope="" ma:versionID="3adc39874ba8c2e96aadd99fffcdf697">
  <xsd:schema xmlns:xsd="http://www.w3.org/2001/XMLSchema" xmlns:xs="http://www.w3.org/2001/XMLSchema" xmlns:p="http://schemas.microsoft.com/office/2006/metadata/properties" xmlns:ns2="31ed7be0-71df-4ef7-a44a-46c20e97f856" xmlns:ns3="55f32057-c7d7-4cf2-a083-f930dcef3185" targetNamespace="http://schemas.microsoft.com/office/2006/metadata/properties" ma:root="true" ma:fieldsID="5578c61acc1d915a6d1c94964bcf9103" ns2:_="" ns3:_="">
    <xsd:import namespace="31ed7be0-71df-4ef7-a44a-46c20e97f856"/>
    <xsd:import namespace="55f32057-c7d7-4cf2-a083-f930dcef31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d7be0-71df-4ef7-a44a-46c20e97f8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9927c38-8944-418e-ac9b-4d6e7554302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5f32057-c7d7-4cf2-a083-f930dcef318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8f77b1-0cd5-4996-9aae-a29d6c83050c}" ma:internalName="TaxCatchAll" ma:showField="CatchAllData" ma:web="55f32057-c7d7-4cf2-a083-f930dcef31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847390-F6AA-4655-AF79-E42AE01D54EE}">
  <ds:schemaRefs>
    <ds:schemaRef ds:uri="31ed7be0-71df-4ef7-a44a-46c20e97f856"/>
    <ds:schemaRef ds:uri="http://schemas.microsoft.com/office/infopath/2007/PartnerControls"/>
    <ds:schemaRef ds:uri="http://purl.org/dc/elements/1.1/"/>
    <ds:schemaRef ds:uri="http://purl.org/dc/terms/"/>
    <ds:schemaRef ds:uri="http://schemas.microsoft.com/office/2006/metadata/properties"/>
    <ds:schemaRef ds:uri="http://schemas.openxmlformats.org/package/2006/metadata/core-properties"/>
    <ds:schemaRef ds:uri="http://schemas.microsoft.com/office/2006/documentManagement/types"/>
    <ds:schemaRef ds:uri="55f32057-c7d7-4cf2-a083-f930dcef3185"/>
    <ds:schemaRef ds:uri="http://www.w3.org/XML/1998/namespace"/>
    <ds:schemaRef ds:uri="http://purl.org/dc/dcmitype/"/>
  </ds:schemaRefs>
</ds:datastoreItem>
</file>

<file path=customXml/itemProps2.xml><?xml version="1.0" encoding="utf-8"?>
<ds:datastoreItem xmlns:ds="http://schemas.openxmlformats.org/officeDocument/2006/customXml" ds:itemID="{4A3C6804-6A2E-423E-90D4-9474A20D0253}">
  <ds:schemaRefs>
    <ds:schemaRef ds:uri="http://schemas.microsoft.com/sharepoint/v3/contenttype/forms"/>
  </ds:schemaRefs>
</ds:datastoreItem>
</file>

<file path=customXml/itemProps3.xml><?xml version="1.0" encoding="utf-8"?>
<ds:datastoreItem xmlns:ds="http://schemas.openxmlformats.org/officeDocument/2006/customXml" ds:itemID="{BF233C38-E257-424D-8BFF-53C95A7FBC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ed7be0-71df-4ef7-a44a-46c20e97f856"/>
    <ds:schemaRef ds:uri="55f32057-c7d7-4cf2-a083-f930dcef31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cd3e8b9-ffed-43a8-b7f4-cc2fa0382d36}" enabled="1" method="Privileged" siteId="{34a3929c-73cf-4954-abfe-147dc351789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48</vt:i4>
      </vt:variant>
    </vt:vector>
  </HeadingPairs>
  <TitlesOfParts>
    <vt:vector size="50" baseType="lpstr">
      <vt:lpstr>Instructions</vt:lpstr>
      <vt:lpstr>Single MPS Reporting Template</vt:lpstr>
      <vt:lpstr>MSPProv_01</vt:lpstr>
      <vt:lpstr>MSPProv_02</vt:lpstr>
      <vt:lpstr>MSPProv_03</vt:lpstr>
      <vt:lpstr>MSPProv_04</vt:lpstr>
      <vt:lpstr>MSPProv_05</vt:lpstr>
      <vt:lpstr>MSPProv_06</vt:lpstr>
      <vt:lpstr>MSPProv_07</vt:lpstr>
      <vt:lpstr>MSPProv_08</vt:lpstr>
      <vt:lpstr>MSPSvc_01</vt:lpstr>
      <vt:lpstr>MSPSvc_02</vt:lpstr>
      <vt:lpstr>MSPSvc_03</vt:lpstr>
      <vt:lpstr>MSPSvc_04</vt:lpstr>
      <vt:lpstr>MSPSvc_05</vt:lpstr>
      <vt:lpstr>MSPSvc_06</vt:lpstr>
      <vt:lpstr>MSPSvc_07</vt:lpstr>
      <vt:lpstr>MSPSvc_08</vt:lpstr>
      <vt:lpstr>MSPSvc_09</vt:lpstr>
      <vt:lpstr>MSPSvc_10</vt:lpstr>
      <vt:lpstr>MSPSvc_11</vt:lpstr>
      <vt:lpstr>MSPSvc_12</vt:lpstr>
      <vt:lpstr>MSPSvc_13</vt:lpstr>
      <vt:lpstr>MSPSvc_14</vt:lpstr>
      <vt:lpstr>MSPSvc_15</vt:lpstr>
      <vt:lpstr>MSPSvc_16</vt:lpstr>
      <vt:lpstr>MSPSvc_17</vt:lpstr>
      <vt:lpstr>MSPSvc_18</vt:lpstr>
      <vt:lpstr>MSPSvc_19</vt:lpstr>
      <vt:lpstr>MSPSvc_20</vt:lpstr>
      <vt:lpstr>MSPSvc_21</vt:lpstr>
      <vt:lpstr>MSPSvc_22</vt:lpstr>
      <vt:lpstr>MSPSvc_23</vt:lpstr>
      <vt:lpstr>MSPSvc_24</vt:lpstr>
      <vt:lpstr>MSPSvc_25</vt:lpstr>
      <vt:lpstr>MSPSvc_26</vt:lpstr>
      <vt:lpstr>MSPSvc_27</vt:lpstr>
      <vt:lpstr>MSPSvc_28</vt:lpstr>
      <vt:lpstr>MSPSvc_29</vt:lpstr>
      <vt:lpstr>MSPSvc_30</vt:lpstr>
      <vt:lpstr>MSPSvc_31</vt:lpstr>
      <vt:lpstr>MSPSvc_32</vt:lpstr>
      <vt:lpstr>MSPSvc_33</vt:lpstr>
      <vt:lpstr>MSPSvc_34</vt:lpstr>
      <vt:lpstr>MSPSvc_35</vt:lpstr>
      <vt:lpstr>MSPSvc_36</vt:lpstr>
      <vt:lpstr>MSPSvc_37</vt:lpstr>
      <vt:lpstr>MSPSvc_38</vt:lpstr>
      <vt:lpstr>MSPSvc_39</vt:lpstr>
      <vt:lpstr>'Single MPS Reporting Template'!Print_Area</vt:lpstr>
    </vt:vector>
  </TitlesOfParts>
  <Manager>MPSP, direct care minutes, targets trial, single-site reporting</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MPSP Direct Care Targets Trial – Single-MPS Reporting Template</dc:title>
  <dc:subject>Single-site provider reporting for the MPSP Direct Care Minutes Targets Trial</dc:subject>
  <dc:creator>Australian Government Department of Health, Disability and Ageing</dc:creator>
  <cp:keywords/>
  <dc:description>Accessible Excel reporting template for participating Multi-Purpose Service providers</dc:description>
  <cp:revision/>
  <dcterms:created xsi:type="dcterms:W3CDTF">2026-08-05T03:57:59Z</dcterms:created>
  <dcterms:modified xsi:type="dcterms:W3CDTF">2026-11-06T00:03:17Z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3e8b9-ffed-43a8-b7f4-cc2fa0382d36_Enabled">
    <vt:lpwstr>true</vt:lpwstr>
  </property>
  <property fmtid="{D5CDD505-2E9C-101B-9397-08002B2CF9AE}" pid="3" name="MSIP_Label_7cd3e8b9-ffed-43a8-b7f4-cc2fa0382d36_SetDate">
    <vt:lpwstr>2026-08-05T03:59:34Z</vt:lpwstr>
  </property>
  <property fmtid="{D5CDD505-2E9C-101B-9397-08002B2CF9AE}" pid="4" name="MSIP_Label_7cd3e8b9-ffed-43a8-b7f4-cc2fa0382d36_Method">
    <vt:lpwstr>Privileged</vt:lpwstr>
  </property>
  <property fmtid="{D5CDD505-2E9C-101B-9397-08002B2CF9AE}" pid="5" name="MSIP_Label_7cd3e8b9-ffed-43a8-b7f4-cc2fa0382d36_Name">
    <vt:lpwstr>O</vt:lpwstr>
  </property>
  <property fmtid="{D5CDD505-2E9C-101B-9397-08002B2CF9AE}" pid="6" name="MSIP_Label_7cd3e8b9-ffed-43a8-b7f4-cc2fa0382d36_SiteId">
    <vt:lpwstr>34a3929c-73cf-4954-abfe-147dc3517892</vt:lpwstr>
  </property>
  <property fmtid="{D5CDD505-2E9C-101B-9397-08002B2CF9AE}" pid="7" name="MSIP_Label_7cd3e8b9-ffed-43a8-b7f4-cc2fa0382d36_ActionId">
    <vt:lpwstr>735d1a3f-bca9-450e-a05c-7800b14bd85f</vt:lpwstr>
  </property>
  <property fmtid="{D5CDD505-2E9C-101B-9397-08002B2CF9AE}" pid="8" name="MSIP_Label_7cd3e8b9-ffed-43a8-b7f4-cc2fa0382d36_ContentBits">
    <vt:lpwstr>3</vt:lpwstr>
  </property>
  <property fmtid="{D5CDD505-2E9C-101B-9397-08002B2CF9AE}" pid="9" name="MSIP_Label_7cd3e8b9-ffed-43a8-b7f4-cc2fa0382d36_Tag">
    <vt:lpwstr>10, 0, 1, 2</vt:lpwstr>
  </property>
  <property fmtid="{D5CDD505-2E9C-101B-9397-08002B2CF9AE}" pid="10" name="ContentTypeId">
    <vt:lpwstr>0x010100A51386D899F9CA4298648C0791762DBC</vt:lpwstr>
  </property>
</Properties>
</file>