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lthgov.sharepoint.com/sites/PremiumRound/Shared Documents/2027/4. Report (Minsubs)/Minsub - PR27 Arrangements/"/>
    </mc:Choice>
  </mc:AlternateContent>
  <xr:revisionPtr revIDLastSave="2" documentId="8_{260771DB-DDB4-4200-9696-F6800C2C8A37}" xr6:coauthVersionLast="47" xr6:coauthVersionMax="47" xr10:uidLastSave="{2E44FF47-FD13-4E8F-BC82-3AAF9D175C93}"/>
  <bookViews>
    <workbookView xWindow="-120" yWindow="-120" windowWidth="29040" windowHeight="15720" tabRatio="599" activeTab="2" xr2:uid="{6B65AC46-522F-4F48-8670-A8F78534D8AC}"/>
  </bookViews>
  <sheets>
    <sheet name="Template A - Products" sheetId="9" r:id="rId1"/>
    <sheet name="Template B - Financials" sheetId="6" r:id="rId2"/>
    <sheet name="Data Entry Key" sheetId="2" r:id="rId3"/>
  </sheets>
  <externalReferences>
    <externalReference r:id="rId4"/>
  </externalReferences>
  <definedNames>
    <definedName name="_xlnm._FilterDatabase" localSheetId="0" hidden="1">'Template A - Products'!$A$3:$AC$17</definedName>
    <definedName name="AA" localSheetId="0" hidden="1">{"'Table 7'!$B$4:$H$28"}</definedName>
    <definedName name="AA" localSheetId="1" hidden="1">{"'Table 7'!$B$4:$H$28"}</definedName>
    <definedName name="AA" hidden="1">{"'Table 7'!$B$4:$H$28"}</definedName>
    <definedName name="AverageAgeAll" localSheetId="0" hidden="1">{"'Table 7'!$B$4:$H$28"}</definedName>
    <definedName name="AverageAgeAll" localSheetId="1" hidden="1">{"'Table 7'!$B$4:$H$28"}</definedName>
    <definedName name="AverageAgeAll" hidden="1">{"'Table 7'!$B$4:$H$28"}</definedName>
    <definedName name="AverageAgeAllNew" localSheetId="0" hidden="1">{"'Table 7'!$B$4:$H$28"}</definedName>
    <definedName name="AverageAgeAllNew" localSheetId="1" hidden="1">{"'Table 7'!$B$4:$H$28"}</definedName>
    <definedName name="AverageAgeAllNew" hidden="1">{"'Table 7'!$B$4:$H$28"}</definedName>
    <definedName name="Census_date" localSheetId="0">'Template A - Products'!#REF!</definedName>
    <definedName name="Census_date">#REF!</definedName>
    <definedName name="Hospital_Category">'[1]Data Entry Key'!$D$8:$D$14</definedName>
    <definedName name="HTML_CodePage" hidden="1">1252</definedName>
    <definedName name="HTML_Control" localSheetId="0" hidden="1">{"'Table 7'!$B$4:$H$28"}</definedName>
    <definedName name="HTML_Control" localSheetId="1" hidden="1">{"'Table 7'!$B$4:$H$28"}</definedName>
    <definedName name="HTML_Control" hidden="1">{"'Table 7'!$B$4:$H$28"}</definedName>
    <definedName name="HTML_ControlNew" localSheetId="0" hidden="1">{"'Table 7'!$B$4:$H$28"}</definedName>
    <definedName name="HTML_ControlNew" localSheetId="1" hidden="1">{"'Table 7'!$B$4:$H$28"}</definedName>
    <definedName name="HTML_ControlNew" hidden="1">{"'Table 7'!$B$4:$H$28"}</definedName>
    <definedName name="HTML_Description" hidden="1">""</definedName>
    <definedName name="HTML_Email" hidden="1">""</definedName>
    <definedName name="HTML_Header" hidden="1">"Table 7"</definedName>
    <definedName name="HTML_LastUpdate" hidden="1">"10/8/00"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1</definedName>
    <definedName name="HTML_PathFileMac" hidden="1">"Dru's Disk:Desktop Folder:site folder 1 Aug 2000:PHIAC:phiac:stats:AgeBySex.html"</definedName>
    <definedName name="HTML_Title" hidden="1">""</definedName>
    <definedName name="Insurer_Name">'[1]Data Entry Key'!$F$2:$F$29</definedName>
    <definedName name="Pal_Workbook_GUID" hidden="1">"L55ES2NU2L1BDFFPB6K2GIPB"</definedName>
    <definedName name="prem_round">'[1]Data Entry Key'!$D$28</definedName>
    <definedName name="prem_round_prev">'[1]Data Entry Key'!$D$29</definedName>
    <definedName name="prem_year">'[1]Data Entry Key'!$D$30</definedName>
    <definedName name="prem_year_end">'[1]Data Entry Key'!$D$32</definedName>
    <definedName name="prem_year_start">'[1]Data Entry Key'!$D$31</definedName>
    <definedName name="_xlnm.Print_Area" localSheetId="0">'Template A - Products'!$A$1:$Z$17</definedName>
    <definedName name="_xlnm.Print_Area" localSheetId="1">'Template B - Financials'!$A$1:$AW$94</definedName>
    <definedName name="_xlnm.Print_Titles" localSheetId="0">'Template A - Products'!$1:$1</definedName>
    <definedName name="_xlnm.Print_Titles" localSheetId="1">'Template B - Financials'!$1:$1</definedName>
    <definedName name="Product_Status">'[1]Data Entry Key'!$B$20:$B$25</definedName>
    <definedName name="RP_factor">'[1]Template C - Snapshot'!$F$4</definedName>
    <definedName name="State">'[1]Data Entry Key'!$B$11:$B$17</definedName>
    <definedName name="Z_9199D370_8B6E_46B5_83C4_3D6A0F009886_.wvu.FilterData" localSheetId="0" hidden="1">'Template A - Products'!$A$3:$AB$17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" i="9" l="1"/>
  <c r="Z3" i="9"/>
  <c r="T3" i="9"/>
  <c r="O3" i="9"/>
  <c r="W3" i="9"/>
  <c r="S3" i="9"/>
  <c r="R3" i="9"/>
  <c r="X12" i="9"/>
  <c r="Z12" i="9"/>
  <c r="AB3" i="9"/>
  <c r="AA3" i="9"/>
  <c r="AA14" i="9"/>
  <c r="AB14" i="9"/>
  <c r="AA13" i="9"/>
  <c r="AB13" i="9"/>
  <c r="U12" i="9"/>
  <c r="AA12" i="9"/>
  <c r="AB12" i="9"/>
  <c r="AA11" i="9"/>
  <c r="AB11" i="9"/>
  <c r="AA10" i="9"/>
  <c r="AB10" i="9"/>
  <c r="AA9" i="9"/>
  <c r="AB9" i="9"/>
  <c r="AA8" i="9"/>
  <c r="AB8" i="9"/>
  <c r="AA7" i="9"/>
  <c r="AB7" i="9"/>
  <c r="AA6" i="9"/>
  <c r="AB6" i="9"/>
  <c r="X5" i="9"/>
  <c r="AA5" i="9"/>
  <c r="AB5" i="9"/>
  <c r="AA4" i="9"/>
  <c r="AB4" i="9"/>
  <c r="AA17" i="9"/>
  <c r="AA16" i="9"/>
  <c r="AA15" i="9"/>
  <c r="Q3" i="9"/>
  <c r="X17" i="9"/>
  <c r="X16" i="9"/>
  <c r="X15" i="9"/>
  <c r="X14" i="9"/>
  <c r="X13" i="9"/>
  <c r="X11" i="9"/>
  <c r="X10" i="9"/>
  <c r="X9" i="9"/>
  <c r="X8" i="9"/>
  <c r="X7" i="9"/>
  <c r="X6" i="9"/>
  <c r="X4" i="9"/>
  <c r="F3" i="9"/>
  <c r="B2" i="6"/>
  <c r="Z4" i="9"/>
  <c r="Y3" i="9"/>
  <c r="X3" i="9"/>
  <c r="A4" i="9"/>
  <c r="T5" i="9"/>
  <c r="T6" i="9"/>
  <c r="T7" i="9"/>
  <c r="T8" i="9"/>
  <c r="T9" i="9"/>
  <c r="T10" i="9"/>
  <c r="T11" i="9"/>
  <c r="T12" i="9"/>
  <c r="T13" i="9"/>
  <c r="T14" i="9"/>
  <c r="T15" i="9"/>
  <c r="T16" i="9"/>
  <c r="T17" i="9"/>
  <c r="T4" i="9"/>
  <c r="AC5" i="9"/>
  <c r="AC6" i="9"/>
  <c r="AC7" i="9"/>
  <c r="AC8" i="9"/>
  <c r="AC9" i="9"/>
  <c r="AC10" i="9"/>
  <c r="AC11" i="9"/>
  <c r="AC12" i="9"/>
  <c r="AC13" i="9"/>
  <c r="AC14" i="9"/>
  <c r="AC15" i="9"/>
  <c r="AC16" i="9"/>
  <c r="AC17" i="9"/>
  <c r="AC4" i="9"/>
  <c r="W15" i="9"/>
  <c r="W16" i="9"/>
  <c r="W17" i="9"/>
  <c r="W5" i="9"/>
  <c r="W6" i="9"/>
  <c r="W7" i="9"/>
  <c r="W8" i="9"/>
  <c r="W9" i="9"/>
  <c r="W10" i="9"/>
  <c r="W11" i="9"/>
  <c r="W12" i="9"/>
  <c r="W13" i="9"/>
  <c r="W14" i="9"/>
  <c r="W4" i="9"/>
  <c r="U4" i="9"/>
  <c r="V4" i="9"/>
  <c r="V3" i="9"/>
  <c r="U3" i="9"/>
  <c r="P3" i="9"/>
  <c r="N3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B17" i="9"/>
  <c r="V17" i="9"/>
  <c r="U17" i="9"/>
  <c r="Z16" i="9"/>
  <c r="U16" i="9"/>
  <c r="V16" i="9"/>
  <c r="Z15" i="9"/>
  <c r="U15" i="9"/>
  <c r="V15" i="9"/>
  <c r="Z14" i="9"/>
  <c r="V14" i="9"/>
  <c r="U14" i="9"/>
  <c r="Z13" i="9"/>
  <c r="V13" i="9"/>
  <c r="U13" i="9"/>
  <c r="V12" i="9"/>
  <c r="Z11" i="9"/>
  <c r="V11" i="9"/>
  <c r="U11" i="9"/>
  <c r="U10" i="9"/>
  <c r="V10" i="9"/>
  <c r="Z9" i="9"/>
  <c r="U9" i="9"/>
  <c r="V9" i="9"/>
  <c r="Z8" i="9"/>
  <c r="U8" i="9"/>
  <c r="V8" i="9"/>
  <c r="Z7" i="9"/>
  <c r="U7" i="9"/>
  <c r="V7" i="9"/>
  <c r="Z6" i="9"/>
  <c r="U6" i="9"/>
  <c r="V6" i="9"/>
  <c r="Z5" i="9"/>
  <c r="U5" i="9"/>
  <c r="V5" i="9"/>
  <c r="K3" i="9"/>
  <c r="E3" i="9"/>
  <c r="D3" i="9"/>
  <c r="A1" i="9"/>
  <c r="AB16" i="9"/>
  <c r="AB15" i="9"/>
  <c r="Y10" i="9"/>
  <c r="Z10" i="9"/>
  <c r="Y17" i="9"/>
  <c r="Z17" i="9"/>
  <c r="Y11" i="9"/>
  <c r="Y4" i="9"/>
  <c r="Y5" i="9"/>
  <c r="Y12" i="9"/>
  <c r="Y6" i="9"/>
  <c r="Y13" i="9"/>
  <c r="Y7" i="9"/>
  <c r="Y14" i="9"/>
  <c r="Y8" i="9"/>
  <c r="Y15" i="9"/>
  <c r="Y9" i="9"/>
  <c r="Y16" i="9"/>
  <c r="A1" i="6"/>
  <c r="AZ71" i="6"/>
  <c r="AW71" i="6"/>
  <c r="AT71" i="6"/>
  <c r="AQ71" i="6"/>
  <c r="AN71" i="6"/>
  <c r="AK71" i="6"/>
  <c r="AH71" i="6"/>
  <c r="AE71" i="6"/>
  <c r="AB71" i="6"/>
  <c r="Y71" i="6"/>
  <c r="V71" i="6"/>
  <c r="V65" i="6"/>
  <c r="V83" i="6"/>
  <c r="S71" i="6"/>
  <c r="AZ66" i="6"/>
  <c r="AZ65" i="6"/>
  <c r="AZ83" i="6"/>
  <c r="AW66" i="6"/>
  <c r="AW65" i="6"/>
  <c r="AW83" i="6"/>
  <c r="AT66" i="6"/>
  <c r="AT65" i="6"/>
  <c r="AT83" i="6"/>
  <c r="AQ66" i="6"/>
  <c r="AQ65" i="6"/>
  <c r="AQ83" i="6"/>
  <c r="AN66" i="6"/>
  <c r="AK66" i="6"/>
  <c r="AH66" i="6"/>
  <c r="AH65" i="6"/>
  <c r="AH83" i="6"/>
  <c r="AE66" i="6"/>
  <c r="AE65" i="6"/>
  <c r="AE83" i="6"/>
  <c r="AB66" i="6"/>
  <c r="AB65" i="6"/>
  <c r="AB83" i="6"/>
  <c r="Y66" i="6"/>
  <c r="Y65" i="6"/>
  <c r="Y83" i="6"/>
  <c r="V66" i="6"/>
  <c r="S66" i="6"/>
  <c r="S65" i="6"/>
  <c r="S83" i="6"/>
  <c r="AN65" i="6"/>
  <c r="AN83" i="6"/>
  <c r="AK65" i="6"/>
  <c r="AK83" i="6"/>
  <c r="AZ42" i="6"/>
  <c r="AY42" i="6"/>
  <c r="AX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AJ42" i="6"/>
  <c r="AI42" i="6"/>
  <c r="AH42" i="6"/>
  <c r="AG42" i="6"/>
  <c r="AF42" i="6"/>
  <c r="AE42" i="6"/>
  <c r="AD42" i="6"/>
  <c r="AC42" i="6"/>
  <c r="AB42" i="6"/>
  <c r="AA42" i="6"/>
  <c r="Z42" i="6"/>
  <c r="Y42" i="6"/>
  <c r="X42" i="6"/>
  <c r="W42" i="6"/>
  <c r="V42" i="6"/>
  <c r="U42" i="6"/>
  <c r="T42" i="6"/>
  <c r="S42" i="6"/>
  <c r="AZ41" i="6"/>
  <c r="AY41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AZ37" i="6"/>
  <c r="AY37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J37" i="6"/>
  <c r="AI37" i="6"/>
  <c r="AH37" i="6"/>
  <c r="AG37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AQ29" i="6"/>
  <c r="AP29" i="6"/>
  <c r="AO29" i="6"/>
  <c r="AC29" i="6"/>
  <c r="AB29" i="6"/>
  <c r="AA29" i="6"/>
  <c r="O29" i="6"/>
  <c r="N29" i="6"/>
  <c r="M29" i="6"/>
  <c r="AZ28" i="6"/>
  <c r="AY28" i="6"/>
  <c r="AX28" i="6"/>
  <c r="AL28" i="6"/>
  <c r="AK28" i="6"/>
  <c r="AJ28" i="6"/>
  <c r="X28" i="6"/>
  <c r="W28" i="6"/>
  <c r="V28" i="6"/>
  <c r="J28" i="6"/>
  <c r="I28" i="6"/>
  <c r="H28" i="6"/>
  <c r="AY26" i="6"/>
  <c r="AX26" i="6"/>
  <c r="AW26" i="6"/>
  <c r="AV26" i="6"/>
  <c r="AU26" i="6"/>
  <c r="AT26" i="6"/>
  <c r="AS26" i="6"/>
  <c r="AK26" i="6"/>
  <c r="AJ26" i="6"/>
  <c r="AI26" i="6"/>
  <c r="AH26" i="6"/>
  <c r="AG26" i="6"/>
  <c r="AF26" i="6"/>
  <c r="AE26" i="6"/>
  <c r="W26" i="6"/>
  <c r="V26" i="6"/>
  <c r="U26" i="6"/>
  <c r="T26" i="6"/>
  <c r="S26" i="6"/>
  <c r="R26" i="6"/>
  <c r="Q26" i="6"/>
  <c r="I26" i="6"/>
  <c r="H26" i="6"/>
  <c r="G26" i="6"/>
  <c r="F26" i="6"/>
  <c r="E26" i="6"/>
  <c r="D26" i="6"/>
  <c r="C26" i="6"/>
  <c r="AQ22" i="6"/>
  <c r="AP22" i="6"/>
  <c r="AO22" i="6"/>
  <c r="AC22" i="6"/>
  <c r="AB22" i="6"/>
  <c r="AA22" i="6"/>
  <c r="O22" i="6"/>
  <c r="N22" i="6"/>
  <c r="M22" i="6"/>
  <c r="AZ21" i="6"/>
  <c r="AY21" i="6"/>
  <c r="AX21" i="6"/>
  <c r="AW21" i="6"/>
  <c r="AL21" i="6"/>
  <c r="AK21" i="6"/>
  <c r="AJ21" i="6"/>
  <c r="AI21" i="6"/>
  <c r="X21" i="6"/>
  <c r="W21" i="6"/>
  <c r="V21" i="6"/>
  <c r="U21" i="6"/>
  <c r="J21" i="6"/>
  <c r="I21" i="6"/>
  <c r="H21" i="6"/>
  <c r="G21" i="6"/>
  <c r="AZ19" i="6"/>
  <c r="AZ22" i="6"/>
  <c r="AY19" i="6"/>
  <c r="AX19" i="6"/>
  <c r="AX22" i="6"/>
  <c r="AW19" i="6"/>
  <c r="AW22" i="6"/>
  <c r="AV19" i="6"/>
  <c r="AV22" i="6"/>
  <c r="AU19" i="6"/>
  <c r="AU22" i="6"/>
  <c r="AT19" i="6"/>
  <c r="AT21" i="6"/>
  <c r="AS19" i="6"/>
  <c r="AS29" i="6"/>
  <c r="AR19" i="6"/>
  <c r="AR22" i="6"/>
  <c r="AQ19" i="6"/>
  <c r="AP19" i="6"/>
  <c r="AO19" i="6"/>
  <c r="AN19" i="6"/>
  <c r="AN29" i="6"/>
  <c r="AM19" i="6"/>
  <c r="AM22" i="6"/>
  <c r="AL19" i="6"/>
  <c r="AL22" i="6"/>
  <c r="AK19" i="6"/>
  <c r="AJ19" i="6"/>
  <c r="AJ22" i="6"/>
  <c r="AI19" i="6"/>
  <c r="AI22" i="6"/>
  <c r="AH19" i="6"/>
  <c r="AH22" i="6"/>
  <c r="AG19" i="6"/>
  <c r="AG22" i="6"/>
  <c r="AF19" i="6"/>
  <c r="AF21" i="6"/>
  <c r="AE19" i="6"/>
  <c r="AE29" i="6"/>
  <c r="AD19" i="6"/>
  <c r="AD22" i="6"/>
  <c r="AC19" i="6"/>
  <c r="AB19" i="6"/>
  <c r="AA19" i="6"/>
  <c r="Z19" i="6"/>
  <c r="Z29" i="6"/>
  <c r="Y19" i="6"/>
  <c r="Y22" i="6"/>
  <c r="X19" i="6"/>
  <c r="X22" i="6"/>
  <c r="W19" i="6"/>
  <c r="V19" i="6"/>
  <c r="V22" i="6"/>
  <c r="U19" i="6"/>
  <c r="U22" i="6"/>
  <c r="T19" i="6"/>
  <c r="T22" i="6"/>
  <c r="S19" i="6"/>
  <c r="S22" i="6"/>
  <c r="R19" i="6"/>
  <c r="R22" i="6"/>
  <c r="Q19" i="6"/>
  <c r="Q29" i="6"/>
  <c r="P19" i="6"/>
  <c r="P29" i="6"/>
  <c r="O19" i="6"/>
  <c r="N19" i="6"/>
  <c r="M19" i="6"/>
  <c r="L19" i="6"/>
  <c r="L29" i="6"/>
  <c r="K19" i="6"/>
  <c r="K22" i="6"/>
  <c r="J19" i="6"/>
  <c r="J22" i="6"/>
  <c r="I19" i="6"/>
  <c r="H19" i="6"/>
  <c r="H22" i="6"/>
  <c r="G19" i="6"/>
  <c r="G22" i="6"/>
  <c r="F19" i="6"/>
  <c r="F22" i="6"/>
  <c r="E19" i="6"/>
  <c r="E22" i="6"/>
  <c r="D19" i="6"/>
  <c r="D21" i="6"/>
  <c r="C19" i="6"/>
  <c r="C29" i="6"/>
  <c r="B19" i="6"/>
  <c r="B29" i="6"/>
  <c r="AZ12" i="6"/>
  <c r="AZ26" i="6"/>
  <c r="AY12" i="6"/>
  <c r="AY22" i="6"/>
  <c r="AX12" i="6"/>
  <c r="AW12" i="6"/>
  <c r="AW28" i="6"/>
  <c r="AV12" i="6"/>
  <c r="AV21" i="6"/>
  <c r="AU12" i="6"/>
  <c r="AU21" i="6"/>
  <c r="AT12" i="6"/>
  <c r="AS12" i="6"/>
  <c r="AS21" i="6"/>
  <c r="AR12" i="6"/>
  <c r="AR26" i="6"/>
  <c r="AQ12" i="6"/>
  <c r="AQ26" i="6"/>
  <c r="AP12" i="6"/>
  <c r="AP26" i="6"/>
  <c r="AO12" i="6"/>
  <c r="AO21" i="6"/>
  <c r="AN12" i="6"/>
  <c r="AN26" i="6"/>
  <c r="AM12" i="6"/>
  <c r="AM21" i="6"/>
  <c r="AL12" i="6"/>
  <c r="AL26" i="6"/>
  <c r="AK12" i="6"/>
  <c r="AK22" i="6"/>
  <c r="AJ12" i="6"/>
  <c r="AI12" i="6"/>
  <c r="AI28" i="6"/>
  <c r="AH12" i="6"/>
  <c r="AH21" i="6"/>
  <c r="AG12" i="6"/>
  <c r="AG21" i="6"/>
  <c r="AF12" i="6"/>
  <c r="AE12" i="6"/>
  <c r="AE21" i="6"/>
  <c r="AD12" i="6"/>
  <c r="AD26" i="6"/>
  <c r="AC12" i="6"/>
  <c r="AC26" i="6"/>
  <c r="AB12" i="6"/>
  <c r="AB26" i="6"/>
  <c r="AA12" i="6"/>
  <c r="AA26" i="6"/>
  <c r="Z12" i="6"/>
  <c r="Z28" i="6"/>
  <c r="Y12" i="6"/>
  <c r="Y28" i="6"/>
  <c r="X12" i="6"/>
  <c r="X26" i="6"/>
  <c r="W12" i="6"/>
  <c r="W22" i="6"/>
  <c r="V12" i="6"/>
  <c r="U12" i="6"/>
  <c r="U28" i="6"/>
  <c r="T12" i="6"/>
  <c r="T21" i="6"/>
  <c r="S12" i="6"/>
  <c r="S21" i="6"/>
  <c r="R12" i="6"/>
  <c r="Q12" i="6"/>
  <c r="Q21" i="6"/>
  <c r="P12" i="6"/>
  <c r="P26" i="6"/>
  <c r="O12" i="6"/>
  <c r="O26" i="6"/>
  <c r="N12" i="6"/>
  <c r="N26" i="6"/>
  <c r="M12" i="6"/>
  <c r="M26" i="6"/>
  <c r="L12" i="6"/>
  <c r="L28" i="6"/>
  <c r="K12" i="6"/>
  <c r="K28" i="6"/>
  <c r="J12" i="6"/>
  <c r="J26" i="6"/>
  <c r="I12" i="6"/>
  <c r="I22" i="6"/>
  <c r="H12" i="6"/>
  <c r="G12" i="6"/>
  <c r="G28" i="6"/>
  <c r="F12" i="6"/>
  <c r="F21" i="6"/>
  <c r="E12" i="6"/>
  <c r="E21" i="6"/>
  <c r="D12" i="6"/>
  <c r="C12" i="6"/>
  <c r="C21" i="6"/>
  <c r="B12" i="6"/>
  <c r="B26" i="6"/>
  <c r="AW3" i="6"/>
  <c r="AX3" i="6"/>
  <c r="AY3" i="6"/>
  <c r="AZ3" i="6"/>
  <c r="AV3" i="6"/>
  <c r="AU3" i="6"/>
  <c r="AT3" i="6"/>
  <c r="AS3" i="6"/>
  <c r="AR3" i="6"/>
  <c r="AQ3" i="6"/>
  <c r="AP3" i="6"/>
  <c r="AO3" i="6"/>
  <c r="AN3" i="6"/>
  <c r="AM3" i="6"/>
  <c r="AL3" i="6"/>
  <c r="AK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G3" i="6"/>
  <c r="F3" i="6"/>
  <c r="E3" i="6"/>
  <c r="D3" i="6"/>
  <c r="C3" i="6"/>
  <c r="B3" i="6"/>
  <c r="L22" i="6"/>
  <c r="Z22" i="6"/>
  <c r="AN22" i="6"/>
  <c r="L21" i="6"/>
  <c r="Z21" i="6"/>
  <c r="AN21" i="6"/>
  <c r="C22" i="6"/>
  <c r="Q22" i="6"/>
  <c r="AE22" i="6"/>
  <c r="AS22" i="6"/>
  <c r="AA28" i="6"/>
  <c r="AO28" i="6"/>
  <c r="D29" i="6"/>
  <c r="AF29" i="6"/>
  <c r="AT29" i="6"/>
  <c r="AA21" i="6"/>
  <c r="AF22" i="6"/>
  <c r="AT22" i="6"/>
  <c r="N28" i="6"/>
  <c r="AB28" i="6"/>
  <c r="AP28" i="6"/>
  <c r="E29" i="6"/>
  <c r="S29" i="6"/>
  <c r="AG29" i="6"/>
  <c r="AU29" i="6"/>
  <c r="N21" i="6"/>
  <c r="AB21" i="6"/>
  <c r="AP21" i="6"/>
  <c r="O28" i="6"/>
  <c r="AC28" i="6"/>
  <c r="AQ28" i="6"/>
  <c r="F29" i="6"/>
  <c r="T29" i="6"/>
  <c r="AH29" i="6"/>
  <c r="AV29" i="6"/>
  <c r="AR29" i="6"/>
  <c r="P22" i="6"/>
  <c r="AN28" i="6"/>
  <c r="M28" i="6"/>
  <c r="R29" i="6"/>
  <c r="O21" i="6"/>
  <c r="AC21" i="6"/>
  <c r="AQ21" i="6"/>
  <c r="K26" i="6"/>
  <c r="Y26" i="6"/>
  <c r="AM26" i="6"/>
  <c r="B28" i="6"/>
  <c r="P28" i="6"/>
  <c r="AD28" i="6"/>
  <c r="AR28" i="6"/>
  <c r="G29" i="6"/>
  <c r="U29" i="6"/>
  <c r="AI29" i="6"/>
  <c r="AW29" i="6"/>
  <c r="AM28" i="6"/>
  <c r="K21" i="6"/>
  <c r="B22" i="6"/>
  <c r="M21" i="6"/>
  <c r="B21" i="6"/>
  <c r="P21" i="6"/>
  <c r="AD21" i="6"/>
  <c r="AR21" i="6"/>
  <c r="L26" i="6"/>
  <c r="Z26" i="6"/>
  <c r="C28" i="6"/>
  <c r="Q28" i="6"/>
  <c r="AE28" i="6"/>
  <c r="AS28" i="6"/>
  <c r="H29" i="6"/>
  <c r="V29" i="6"/>
  <c r="AJ29" i="6"/>
  <c r="AX29" i="6"/>
  <c r="AD29" i="6"/>
  <c r="Y21" i="6"/>
  <c r="D22" i="6"/>
  <c r="AO26" i="6"/>
  <c r="D28" i="6"/>
  <c r="R28" i="6"/>
  <c r="AF28" i="6"/>
  <c r="AT28" i="6"/>
  <c r="I29" i="6"/>
  <c r="W29" i="6"/>
  <c r="AK29" i="6"/>
  <c r="AY29" i="6"/>
  <c r="R21" i="6"/>
  <c r="E28" i="6"/>
  <c r="S28" i="6"/>
  <c r="AG28" i="6"/>
  <c r="AU28" i="6"/>
  <c r="J29" i="6"/>
  <c r="X29" i="6"/>
  <c r="AL29" i="6"/>
  <c r="AZ29" i="6"/>
  <c r="F28" i="6"/>
  <c r="T28" i="6"/>
  <c r="AH28" i="6"/>
  <c r="AV28" i="6"/>
  <c r="K29" i="6"/>
  <c r="Y29" i="6"/>
  <c r="AM29" i="6"/>
  <c r="D30" i="2"/>
  <c r="D31" i="2"/>
  <c r="D29" i="2"/>
  <c r="D28" i="2"/>
</calcChain>
</file>

<file path=xl/sharedStrings.xml><?xml version="1.0" encoding="utf-8"?>
<sst xmlns="http://schemas.openxmlformats.org/spreadsheetml/2006/main" count="373" uniqueCount="211">
  <si>
    <t>Insurer</t>
  </si>
  <si>
    <t>State</t>
  </si>
  <si>
    <t>NSW / ACT</t>
  </si>
  <si>
    <t>Insurer Name:</t>
  </si>
  <si>
    <t>Product coverage</t>
  </si>
  <si>
    <t>INSURED GROUP</t>
  </si>
  <si>
    <t>PRODUCT TYPE</t>
  </si>
  <si>
    <t>INSURER NAME</t>
  </si>
  <si>
    <t>ABBREVIATION</t>
  </si>
  <si>
    <t>FP or NFP</t>
  </si>
  <si>
    <t>RESTRICTED/OPEN</t>
  </si>
  <si>
    <t>Single</t>
  </si>
  <si>
    <t>Hospital</t>
  </si>
  <si>
    <t>ACA Health Benefits Fund Ltd</t>
  </si>
  <si>
    <t>ACA</t>
  </si>
  <si>
    <t>Not-for-Profit</t>
  </si>
  <si>
    <t>Restricted</t>
  </si>
  <si>
    <t>Couple</t>
  </si>
  <si>
    <t>General</t>
  </si>
  <si>
    <t>AIA Health Insurance Pty Ltd</t>
  </si>
  <si>
    <t>AIAH</t>
  </si>
  <si>
    <t>For-Profit</t>
  </si>
  <si>
    <t>Open</t>
  </si>
  <si>
    <t>Family</t>
  </si>
  <si>
    <t>Combined</t>
  </si>
  <si>
    <t>Australian Unity Health Ltd</t>
  </si>
  <si>
    <t>AustUnity</t>
  </si>
  <si>
    <t>SingleParentFamily</t>
  </si>
  <si>
    <t>General - Ambulance</t>
  </si>
  <si>
    <t>BUPA HI Pty Ltd</t>
  </si>
  <si>
    <t>Bupa</t>
  </si>
  <si>
    <t>ExtendedFamily</t>
  </si>
  <si>
    <t>CBHS Corporate Health Pty Ltd</t>
  </si>
  <si>
    <t>CBHSCH</t>
  </si>
  <si>
    <t>ExtendedSingleParentFamily</t>
  </si>
  <si>
    <t>HOSPITAL CATEGORY</t>
  </si>
  <si>
    <t>CBHS Health Fund Ltd</t>
  </si>
  <si>
    <t>CBHS</t>
  </si>
  <si>
    <t>ChildrenOnly</t>
  </si>
  <si>
    <t>Gold</t>
  </si>
  <si>
    <t>Cessnock District Health Benefits Fund Ltd</t>
  </si>
  <si>
    <t>CDH</t>
  </si>
  <si>
    <t>Silver Plus</t>
  </si>
  <si>
    <t>Defence Health Ltd</t>
  </si>
  <si>
    <t>Defence</t>
  </si>
  <si>
    <t>STATE</t>
  </si>
  <si>
    <t>Silver</t>
  </si>
  <si>
    <t>Doctors' Health Fund Pty Ltd</t>
  </si>
  <si>
    <t>DHF</t>
  </si>
  <si>
    <t>Bronze Plus</t>
  </si>
  <si>
    <t>GMHBA Ltd</t>
  </si>
  <si>
    <t>GMHBA</t>
  </si>
  <si>
    <t>VIC</t>
  </si>
  <si>
    <t>Bronze</t>
  </si>
  <si>
    <t>HBF Health Ltd</t>
  </si>
  <si>
    <t>HBF</t>
  </si>
  <si>
    <t>QLD</t>
  </si>
  <si>
    <t>Basic Plus</t>
  </si>
  <si>
    <t>Health Care Insurance Ltd</t>
  </si>
  <si>
    <t>HCI</t>
  </si>
  <si>
    <t>SA</t>
  </si>
  <si>
    <t>Basic</t>
  </si>
  <si>
    <t>Health Insurance Fund of Australia Ltd</t>
  </si>
  <si>
    <t>HIF</t>
  </si>
  <si>
    <t>WA</t>
  </si>
  <si>
    <t>Health Partners Ltd</t>
  </si>
  <si>
    <t>HP</t>
  </si>
  <si>
    <t>TAS</t>
  </si>
  <si>
    <t>PRODUCTCODE</t>
  </si>
  <si>
    <t>Hospitals Contribution Fund of Australia Ltd</t>
  </si>
  <si>
    <t>HCF</t>
  </si>
  <si>
    <t>NT</t>
  </si>
  <si>
    <t>unique id for the standard information statement, generated by the privatehealth.gov.au system.</t>
  </si>
  <si>
    <t>Latrobe Health Services Ltd</t>
  </si>
  <si>
    <t>Latrobe</t>
  </si>
  <si>
    <t>Medibank Private Ltd</t>
  </si>
  <si>
    <t>Medibank</t>
  </si>
  <si>
    <t>PRODUCT STATUS</t>
  </si>
  <si>
    <t>Mildura District Hospital Fund Ltd</t>
  </si>
  <si>
    <t>Mildura</t>
  </si>
  <si>
    <t>Open - New Product</t>
  </si>
  <si>
    <t>National Health Benefits Australia Pty Ltd</t>
  </si>
  <si>
    <t>NHBA</t>
  </si>
  <si>
    <t>Open - Existing</t>
  </si>
  <si>
    <t>Navy Health Ltd</t>
  </si>
  <si>
    <t>Navy</t>
  </si>
  <si>
    <t>Closed - Closing</t>
  </si>
  <si>
    <t>NIB Health Funds Ltd</t>
  </si>
  <si>
    <t>nib</t>
  </si>
  <si>
    <t>Closed - Existing</t>
  </si>
  <si>
    <t>Peoplecare Health Ltd</t>
  </si>
  <si>
    <t>Peoplecare</t>
  </si>
  <si>
    <t>Phoenix Health Fund Ltd</t>
  </si>
  <si>
    <t>Phoenix</t>
  </si>
  <si>
    <t>Police Health Ltd</t>
  </si>
  <si>
    <t>Police</t>
  </si>
  <si>
    <t>Reserve Bank Health Society Ltd</t>
  </si>
  <si>
    <t>RBHS</t>
  </si>
  <si>
    <t>Input variables</t>
  </si>
  <si>
    <t>St Luke's Medical and Hospital Benefits Association</t>
  </si>
  <si>
    <t>St Luke's</t>
  </si>
  <si>
    <t>Premium round</t>
  </si>
  <si>
    <t>Teachers Federation Health Ltd</t>
  </si>
  <si>
    <t>Teachers</t>
  </si>
  <si>
    <t>Previous premium round</t>
  </si>
  <si>
    <t>Westfund Ltd</t>
  </si>
  <si>
    <t>Westfund</t>
  </si>
  <si>
    <t>Premium year</t>
  </si>
  <si>
    <t>Select Insurer</t>
  </si>
  <si>
    <t>-</t>
  </si>
  <si>
    <t>Premium year start month</t>
  </si>
  <si>
    <t>Premium year end</t>
  </si>
  <si>
    <t>Template B data</t>
  </si>
  <si>
    <t>Actual</t>
  </si>
  <si>
    <t>No</t>
  </si>
  <si>
    <t>Forecast</t>
  </si>
  <si>
    <t>Actual/Forecast</t>
  </si>
  <si>
    <t>Insured group</t>
  </si>
  <si>
    <t>Not urgent</t>
  </si>
  <si>
    <t>Urgent</t>
  </si>
  <si>
    <t>Target Capital - lower bound</t>
  </si>
  <si>
    <t>Target Capital - upper bound</t>
  </si>
  <si>
    <t>Share Capital Movements Other Than Share Capital Injections</t>
  </si>
  <si>
    <t>Share Capital Injections</t>
  </si>
  <si>
    <t>Retained Earnings Movements Other Than Profit / Loss After Tax And Dividends Declared Or Paid</t>
  </si>
  <si>
    <t>Dividends Declared Or Paid</t>
  </si>
  <si>
    <t>Capital Base</t>
  </si>
  <si>
    <t>Capital Base and Target Capital</t>
  </si>
  <si>
    <t>Prescribed Capital Amount</t>
  </si>
  <si>
    <t>Adjustments To Prescribed Capital Amount As Approved By APRA</t>
  </si>
  <si>
    <t>Tax Benefits</t>
  </si>
  <si>
    <t>Aggregation Benefit</t>
  </si>
  <si>
    <t>Operational Risk Charge</t>
  </si>
  <si>
    <t>Asset Concentration Risk Charge</t>
  </si>
  <si>
    <t>Asset Risk Charge</t>
  </si>
  <si>
    <t xml:space="preserve">  Deferred Claims Liability Risk Charge</t>
  </si>
  <si>
    <t xml:space="preserve">    Future Exposure Risk Charge (HRIB)</t>
  </si>
  <si>
    <t xml:space="preserve">    Future Exposure Risk Charge (HIB)</t>
  </si>
  <si>
    <t xml:space="preserve">  Future Exposure Risk Charge</t>
  </si>
  <si>
    <t xml:space="preserve">    Other Insurance Liabilities Risk Charge</t>
  </si>
  <si>
    <t xml:space="preserve">    Risk Equalisation Risk Charge</t>
  </si>
  <si>
    <t xml:space="preserve">    Premiums Liabilities Risk Charge</t>
  </si>
  <si>
    <t xml:space="preserve">    Outstanding Claims Liabilities Risk Charge</t>
  </si>
  <si>
    <t xml:space="preserve">  Insurance Liability Risk Charge</t>
  </si>
  <si>
    <t>Insurance Risk Charge</t>
  </si>
  <si>
    <t>Deferred Claims Liability At 75th Probability Of Adequacy</t>
  </si>
  <si>
    <t>Individual Other Insurance Liability At 75th Probability Of Adequacy</t>
  </si>
  <si>
    <t>Risk Equalisation Transfers At 75th Probability Of Adequacy</t>
  </si>
  <si>
    <t>Premiums Liability At 75th Probability Of Adequacy (HRIB)</t>
  </si>
  <si>
    <t>Premiums Liability At 75th Probability Of Adequacy (HIB)</t>
  </si>
  <si>
    <t>Outstanding Claims Liability At 75th Probability Of Adequacy</t>
  </si>
  <si>
    <t>HPS 340 Insurance Liabilities</t>
  </si>
  <si>
    <t>Capital Standards</t>
  </si>
  <si>
    <t>Total Assets (Excluding DTAs, Total Intangible Assets And Goodwill, And AASB 17 Insurance And Reinsurance Contracts Assets)</t>
  </si>
  <si>
    <t>Balance Sheet - APRA basis</t>
  </si>
  <si>
    <t>General treatment SEUs excluding Hospital-Substitute, CDMP and Hospital-linked Ambulance Treatment (at months end)</t>
  </si>
  <si>
    <t>Hospital SEUs (at months end)</t>
  </si>
  <si>
    <t>Gains/Losses On Investments Amount</t>
  </si>
  <si>
    <t>Investment Income Amount</t>
  </si>
  <si>
    <t>Net Other Operational Revenue (Include Health-Related Business Non-Insurance)</t>
  </si>
  <si>
    <t>Other</t>
  </si>
  <si>
    <t>Net Margin %</t>
  </si>
  <si>
    <t>Net Margin $</t>
  </si>
  <si>
    <t>Other Insurance Business Expenses - HRIB</t>
  </si>
  <si>
    <t>Gross Margin %</t>
  </si>
  <si>
    <t>Gross Margin $</t>
  </si>
  <si>
    <t>HRIB Insurance Claims</t>
  </si>
  <si>
    <t>HRIB Premium Revenue</t>
  </si>
  <si>
    <t>Gross of reinsurance HRIB Premium Revenue</t>
  </si>
  <si>
    <t>Health-Related Insurance Business (HRIB)</t>
  </si>
  <si>
    <t>Expense Ratio %</t>
  </si>
  <si>
    <t>Other Insurance Business Expenses - HIB</t>
  </si>
  <si>
    <t>Total HIB Insurance Claims</t>
  </si>
  <si>
    <t>State Ambulance Levies</t>
  </si>
  <si>
    <t>Net Risk Equalisation Special Account Amount</t>
  </si>
  <si>
    <t>Claims Incurred - General Treatment</t>
  </si>
  <si>
    <t>Claims Incurred - Hospital Treatment</t>
  </si>
  <si>
    <t>HIB Insurance Claims</t>
  </si>
  <si>
    <t>Total HIB Premium Revenue</t>
  </si>
  <si>
    <t>General Treatment</t>
  </si>
  <si>
    <t>Hospital Treatment</t>
  </si>
  <si>
    <t>HIB Premium Revenue</t>
  </si>
  <si>
    <t>Health Insurance Business (HIB)</t>
  </si>
  <si>
    <t>Insurance performance - APRA basis (HRS 101.0)</t>
  </si>
  <si>
    <t>$000</t>
  </si>
  <si>
    <t>Data type</t>
  </si>
  <si>
    <t>(month end)</t>
  </si>
  <si>
    <t>Is a designated change being made (for existing products only)</t>
  </si>
  <si>
    <t>Change</t>
  </si>
  <si>
    <t>New Product</t>
  </si>
  <si>
    <t>Designated Change</t>
  </si>
  <si>
    <t>Yes</t>
  </si>
  <si>
    <t>New product</t>
  </si>
  <si>
    <t>Designated Change with Premium increase</t>
  </si>
  <si>
    <t>Premium Increase</t>
  </si>
  <si>
    <t>Own comparator</t>
  </si>
  <si>
    <t>Competitor product</t>
  </si>
  <si>
    <t>No comparator</t>
  </si>
  <si>
    <t>Product Code 
(PHIS ID) - if applicable</t>
  </si>
  <si>
    <t>Proposed date of effect of premium</t>
  </si>
  <si>
    <t xml:space="preserve">For proposed new products, enter the PHIS code of a comparator product (either the insurer or competitor's product). </t>
  </si>
  <si>
    <t>Automatically calculated</t>
  </si>
  <si>
    <t>* If additional rows are required, please copy row above for formatting and formulae.</t>
  </si>
  <si>
    <t>Terminating</t>
  </si>
  <si>
    <t>If an insurer intends to leave template B blank and requests the department to refer to their 2026 Premium Round application Template B instead, confirm so in cell below:</t>
  </si>
  <si>
    <t>Updated Template B</t>
  </si>
  <si>
    <t>Refer to most recent Premium Round Application Form Template B</t>
  </si>
  <si>
    <t>Quarterly data periods</t>
  </si>
  <si>
    <t>APRA quarter-end membership data provided</t>
  </si>
  <si>
    <t>Proposed New Product</t>
  </si>
  <si>
    <t>Maximum excess per admission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</si>
</sst>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;\-&quot;$&quot;#,##0"/>
    <numFmt numFmtId="7" formatCode="&quot;$&quot;#,##0.00;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164" formatCode="dd\-mmm\-yy"/>
    <numFmt numFmtId="165" formatCode="#,##0;\(#,##0\)"/>
    <numFmt numFmtId="166" formatCode="#,##0,;\(#,##0,\)"/>
    <numFmt numFmtId="167" formatCode="0.0%"/>
    <numFmt numFmtId="168" formatCode="0_ ;[Red]\-0\ "/>
    <numFmt numFmtId="169" formatCode="mmm\ yy"/>
    <numFmt numFmtId="170" formatCode="d/mm/yyyy;@"/>
  </numFmts>
  <fonts count="25" x14ac:knownFonts="1">
    <font>
      <sz val="10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sz val="10"/>
      <color theme="0"/>
      <name val="Arial Narrow"/>
      <family val="2"/>
    </font>
    <font>
      <sz val="10"/>
      <name val="Arial Narrow"/>
      <family val="2"/>
    </font>
    <font>
      <b/>
      <sz val="10"/>
      <color indexed="9"/>
      <name val="Arial Narrow"/>
      <family val="2"/>
    </font>
    <font>
      <i/>
      <sz val="10"/>
      <color indexed="21"/>
      <name val="Arial Narrow"/>
      <family val="2"/>
    </font>
    <font>
      <sz val="10"/>
      <color indexed="21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sz val="10"/>
      <color rgb="FFFF0000"/>
      <name val="Arial"/>
      <family val="2"/>
    </font>
    <font>
      <b/>
      <sz val="10"/>
      <color rgb="FFFF0000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0"/>
      <color rgb="FFFF0000"/>
      <name val="Arial Narrow"/>
      <family val="2"/>
    </font>
    <font>
      <b/>
      <u/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b/>
      <sz val="16"/>
      <color rgb="FFFF000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4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7">
    <xf numFmtId="0" fontId="0" fillId="0" borderId="0"/>
    <xf numFmtId="44" fontId="10" fillId="0" borderId="0" applyFont="0" applyFill="0" applyBorder="0" applyAlignment="0" applyProtection="0"/>
    <xf numFmtId="0" fontId="10" fillId="0" borderId="0"/>
    <xf numFmtId="0" fontId="19" fillId="0" borderId="0"/>
    <xf numFmtId="0" fontId="19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08">
    <xf numFmtId="0" fontId="0" fillId="0" borderId="0" xfId="0"/>
    <xf numFmtId="0" fontId="6" fillId="3" borderId="0" xfId="0" applyFont="1" applyFill="1" applyAlignment="1">
      <alignment vertical="top"/>
    </xf>
    <xf numFmtId="0" fontId="7" fillId="7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vertical="top"/>
    </xf>
    <xf numFmtId="0" fontId="7" fillId="7" borderId="7" xfId="0" applyFont="1" applyFill="1" applyBorder="1" applyAlignment="1">
      <alignment horizontal="center" vertical="top" wrapText="1"/>
    </xf>
    <xf numFmtId="0" fontId="7" fillId="7" borderId="8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6" fillId="3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vertical="top"/>
    </xf>
    <xf numFmtId="0" fontId="6" fillId="3" borderId="9" xfId="0" applyFont="1" applyFill="1" applyBorder="1" applyAlignment="1">
      <alignment vertical="top"/>
    </xf>
    <xf numFmtId="0" fontId="6" fillId="3" borderId="10" xfId="0" applyFont="1" applyFill="1" applyBorder="1" applyAlignment="1">
      <alignment vertical="top"/>
    </xf>
    <xf numFmtId="0" fontId="6" fillId="3" borderId="11" xfId="0" applyFont="1" applyFill="1" applyBorder="1" applyAlignment="1">
      <alignment vertical="top"/>
    </xf>
    <xf numFmtId="0" fontId="7" fillId="7" borderId="12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vertical="top"/>
    </xf>
    <xf numFmtId="0" fontId="6" fillId="0" borderId="13" xfId="0" applyFont="1" applyBorder="1" applyAlignment="1">
      <alignment vertical="top"/>
    </xf>
    <xf numFmtId="0" fontId="6" fillId="3" borderId="5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6" fillId="3" borderId="5" xfId="0" applyFont="1" applyFill="1" applyBorder="1" applyAlignment="1">
      <alignment vertical="top"/>
    </xf>
    <xf numFmtId="0" fontId="7" fillId="7" borderId="7" xfId="0" applyFont="1" applyFill="1" applyBorder="1" applyAlignment="1">
      <alignment vertical="top" wrapText="1"/>
    </xf>
    <xf numFmtId="0" fontId="7" fillId="7" borderId="14" xfId="0" applyFont="1" applyFill="1" applyBorder="1" applyAlignment="1">
      <alignment vertical="top" wrapText="1"/>
    </xf>
    <xf numFmtId="0" fontId="7" fillId="7" borderId="8" xfId="0" applyFont="1" applyFill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6" borderId="16" xfId="0" applyFont="1" applyFill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6" fillId="3" borderId="17" xfId="0" applyFont="1" applyFill="1" applyBorder="1" applyAlignment="1">
      <alignment vertical="top"/>
    </xf>
    <xf numFmtId="0" fontId="6" fillId="3" borderId="18" xfId="0" applyFont="1" applyFill="1" applyBorder="1" applyAlignment="1">
      <alignment vertical="top"/>
    </xf>
    <xf numFmtId="0" fontId="6" fillId="3" borderId="19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164" fontId="6" fillId="0" borderId="11" xfId="0" applyNumberFormat="1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6" fillId="0" borderId="20" xfId="0" applyFont="1" applyBorder="1" applyAlignment="1">
      <alignment vertical="top"/>
    </xf>
    <xf numFmtId="164" fontId="6" fillId="0" borderId="19" xfId="0" applyNumberFormat="1" applyFont="1" applyBorder="1" applyAlignment="1">
      <alignment vertical="top"/>
    </xf>
    <xf numFmtId="5" fontId="2" fillId="0" borderId="21" xfId="1" applyNumberFormat="1" applyFont="1" applyFill="1" applyBorder="1" applyAlignment="1" applyProtection="1">
      <alignment vertical="center"/>
      <protection locked="0"/>
    </xf>
    <xf numFmtId="7" fontId="2" fillId="3" borderId="21" xfId="1" applyNumberFormat="1" applyFont="1" applyFill="1" applyBorder="1" applyAlignment="1" applyProtection="1">
      <alignment vertical="center"/>
      <protection locked="0"/>
    </xf>
    <xf numFmtId="7" fontId="2" fillId="0" borderId="2" xfId="1" applyNumberFormat="1" applyFont="1" applyFill="1" applyBorder="1" applyAlignment="1" applyProtection="1">
      <alignment vertical="center"/>
      <protection locked="0"/>
    </xf>
    <xf numFmtId="0" fontId="10" fillId="0" borderId="0" xfId="2"/>
    <xf numFmtId="0" fontId="12" fillId="0" borderId="0" xfId="2" applyFont="1"/>
    <xf numFmtId="0" fontId="6" fillId="2" borderId="8" xfId="2" applyFont="1" applyFill="1" applyBorder="1" applyAlignment="1">
      <alignment horizontal="right" vertical="center"/>
    </xf>
    <xf numFmtId="0" fontId="6" fillId="2" borderId="20" xfId="2" applyFont="1" applyFill="1" applyBorder="1" applyAlignment="1">
      <alignment horizontal="right" vertical="center"/>
    </xf>
    <xf numFmtId="0" fontId="6" fillId="2" borderId="14" xfId="2" applyFont="1" applyFill="1" applyBorder="1" applyAlignment="1">
      <alignment horizontal="right" vertical="center"/>
    </xf>
    <xf numFmtId="0" fontId="6" fillId="2" borderId="20" xfId="2" applyFont="1" applyFill="1" applyBorder="1" applyAlignment="1">
      <alignment vertical="center"/>
    </xf>
    <xf numFmtId="0" fontId="6" fillId="8" borderId="20" xfId="2" applyFont="1" applyFill="1" applyBorder="1" applyAlignment="1">
      <alignment horizontal="right" vertical="center"/>
    </xf>
    <xf numFmtId="0" fontId="6" fillId="8" borderId="20" xfId="2" applyFont="1" applyFill="1" applyBorder="1" applyAlignment="1">
      <alignment vertical="center"/>
    </xf>
    <xf numFmtId="3" fontId="6" fillId="8" borderId="20" xfId="2" applyNumberFormat="1" applyFont="1" applyFill="1" applyBorder="1" applyAlignment="1" applyProtection="1">
      <alignment horizontal="right" vertical="center"/>
      <protection locked="0"/>
    </xf>
    <xf numFmtId="3" fontId="6" fillId="8" borderId="17" xfId="2" applyNumberFormat="1" applyFont="1" applyFill="1" applyBorder="1" applyAlignment="1" applyProtection="1">
      <alignment horizontal="right" vertical="center"/>
      <protection locked="0"/>
    </xf>
    <xf numFmtId="0" fontId="13" fillId="2" borderId="17" xfId="2" applyFont="1" applyFill="1" applyBorder="1" applyAlignment="1">
      <alignment vertical="center"/>
    </xf>
    <xf numFmtId="3" fontId="6" fillId="0" borderId="18" xfId="2" applyNumberFormat="1" applyFont="1" applyBorder="1" applyAlignment="1" applyProtection="1">
      <alignment horizontal="right" vertical="center"/>
      <protection locked="0"/>
    </xf>
    <xf numFmtId="0" fontId="6" fillId="8" borderId="0" xfId="2" applyFont="1" applyFill="1" applyAlignment="1">
      <alignment vertical="center"/>
    </xf>
    <xf numFmtId="3" fontId="6" fillId="8" borderId="0" xfId="2" applyNumberFormat="1" applyFont="1" applyFill="1" applyAlignment="1" applyProtection="1">
      <alignment horizontal="right" vertical="center"/>
      <protection locked="0"/>
    </xf>
    <xf numFmtId="3" fontId="6" fillId="8" borderId="9" xfId="2" applyNumberFormat="1" applyFont="1" applyFill="1" applyBorder="1" applyAlignment="1" applyProtection="1">
      <alignment horizontal="right" vertical="center"/>
      <protection locked="0"/>
    </xf>
    <xf numFmtId="0" fontId="6" fillId="2" borderId="9" xfId="2" applyFont="1" applyFill="1" applyBorder="1" applyAlignment="1">
      <alignment vertical="center"/>
    </xf>
    <xf numFmtId="3" fontId="6" fillId="0" borderId="12" xfId="2" applyNumberFormat="1" applyFont="1" applyBorder="1" applyAlignment="1" applyProtection="1">
      <alignment horizontal="right" vertical="center"/>
      <protection locked="0"/>
    </xf>
    <xf numFmtId="0" fontId="6" fillId="8" borderId="11" xfId="2" applyFont="1" applyFill="1" applyBorder="1" applyAlignment="1">
      <alignment vertical="center"/>
    </xf>
    <xf numFmtId="0" fontId="6" fillId="8" borderId="9" xfId="2" applyFont="1" applyFill="1" applyBorder="1" applyAlignment="1">
      <alignment vertical="center"/>
    </xf>
    <xf numFmtId="0" fontId="0" fillId="0" borderId="0" xfId="2" applyFont="1"/>
    <xf numFmtId="0" fontId="6" fillId="2" borderId="8" xfId="2" applyFont="1" applyFill="1" applyBorder="1" applyAlignment="1">
      <alignment vertical="center"/>
    </xf>
    <xf numFmtId="0" fontId="6" fillId="8" borderId="6" xfId="2" applyFont="1" applyFill="1" applyBorder="1" applyAlignment="1">
      <alignment vertical="center"/>
    </xf>
    <xf numFmtId="0" fontId="6" fillId="2" borderId="14" xfId="2" applyFont="1" applyFill="1" applyBorder="1" applyAlignment="1">
      <alignment vertical="center"/>
    </xf>
    <xf numFmtId="3" fontId="6" fillId="0" borderId="11" xfId="2" applyNumberFormat="1" applyFont="1" applyBorder="1" applyAlignment="1" applyProtection="1">
      <alignment horizontal="right" vertical="center"/>
      <protection locked="0"/>
    </xf>
    <xf numFmtId="3" fontId="6" fillId="0" borderId="0" xfId="2" applyNumberFormat="1" applyFont="1" applyAlignment="1" applyProtection="1">
      <alignment horizontal="right" vertical="center"/>
      <protection locked="0"/>
    </xf>
    <xf numFmtId="3" fontId="6" fillId="0" borderId="20" xfId="2" applyNumberFormat="1" applyFont="1" applyBorder="1" applyAlignment="1" applyProtection="1">
      <alignment horizontal="right" vertical="center"/>
      <protection locked="0"/>
    </xf>
    <xf numFmtId="3" fontId="6" fillId="0" borderId="17" xfId="2" applyNumberFormat="1" applyFont="1" applyBorder="1" applyAlignment="1" applyProtection="1">
      <alignment horizontal="right" vertical="center"/>
      <protection locked="0"/>
    </xf>
    <xf numFmtId="3" fontId="6" fillId="0" borderId="9" xfId="2" applyNumberFormat="1" applyFont="1" applyBorder="1" applyAlignment="1" applyProtection="1">
      <alignment horizontal="right" vertical="center"/>
      <protection locked="0"/>
    </xf>
    <xf numFmtId="3" fontId="6" fillId="0" borderId="6" xfId="2" applyNumberFormat="1" applyFont="1" applyBorder="1" applyAlignment="1" applyProtection="1">
      <alignment horizontal="right" vertical="center"/>
      <protection locked="0"/>
    </xf>
    <xf numFmtId="0" fontId="6" fillId="8" borderId="19" xfId="2" applyFont="1" applyFill="1" applyBorder="1" applyAlignment="1">
      <alignment vertical="center"/>
    </xf>
    <xf numFmtId="0" fontId="6" fillId="8" borderId="17" xfId="2" applyFont="1" applyFill="1" applyBorder="1" applyAlignment="1">
      <alignment vertical="center"/>
    </xf>
    <xf numFmtId="3" fontId="6" fillId="0" borderId="15" xfId="2" applyNumberFormat="1" applyFont="1" applyBorder="1" applyAlignment="1" applyProtection="1">
      <alignment horizontal="right" vertical="center"/>
      <protection locked="0"/>
    </xf>
    <xf numFmtId="0" fontId="6" fillId="2" borderId="19" xfId="2" applyFont="1" applyFill="1" applyBorder="1" applyAlignment="1">
      <alignment horizontal="right" vertical="center"/>
    </xf>
    <xf numFmtId="0" fontId="6" fillId="8" borderId="0" xfId="2" applyFont="1" applyFill="1" applyAlignment="1">
      <alignment horizontal="right" vertical="center"/>
    </xf>
    <xf numFmtId="0" fontId="6" fillId="8" borderId="9" xfId="2" applyFont="1" applyFill="1" applyBorder="1" applyAlignment="1">
      <alignment horizontal="right" vertical="center"/>
    </xf>
    <xf numFmtId="0" fontId="14" fillId="2" borderId="10" xfId="2" applyFont="1" applyFill="1" applyBorder="1" applyAlignment="1">
      <alignment vertical="center"/>
    </xf>
    <xf numFmtId="3" fontId="6" fillId="2" borderId="16" xfId="2" applyNumberFormat="1" applyFont="1" applyFill="1" applyBorder="1" applyAlignment="1">
      <alignment horizontal="right" vertical="center"/>
    </xf>
    <xf numFmtId="3" fontId="6" fillId="8" borderId="0" xfId="2" applyNumberFormat="1" applyFont="1" applyFill="1" applyAlignment="1">
      <alignment horizontal="right" vertical="center"/>
    </xf>
    <xf numFmtId="3" fontId="6" fillId="2" borderId="6" xfId="2" applyNumberFormat="1" applyFont="1" applyFill="1" applyBorder="1" applyAlignment="1">
      <alignment horizontal="right" vertical="center"/>
    </xf>
    <xf numFmtId="3" fontId="6" fillId="8" borderId="9" xfId="2" applyNumberFormat="1" applyFont="1" applyFill="1" applyBorder="1" applyAlignment="1">
      <alignment horizontal="right" vertical="center"/>
    </xf>
    <xf numFmtId="0" fontId="15" fillId="2" borderId="10" xfId="2" applyFont="1" applyFill="1" applyBorder="1" applyAlignment="1">
      <alignment vertical="center"/>
    </xf>
    <xf numFmtId="3" fontId="6" fillId="2" borderId="5" xfId="2" applyNumberFormat="1" applyFont="1" applyFill="1" applyBorder="1" applyAlignment="1">
      <alignment horizontal="right" vertical="center"/>
    </xf>
    <xf numFmtId="3" fontId="6" fillId="8" borderId="19" xfId="2" applyNumberFormat="1" applyFont="1" applyFill="1" applyBorder="1" applyAlignment="1" applyProtection="1">
      <alignment horizontal="right" vertical="center"/>
      <protection locked="0"/>
    </xf>
    <xf numFmtId="0" fontId="6" fillId="2" borderId="10" xfId="2" applyFont="1" applyFill="1" applyBorder="1" applyAlignment="1">
      <alignment vertical="center"/>
    </xf>
    <xf numFmtId="3" fontId="6" fillId="0" borderId="10" xfId="2" applyNumberFormat="1" applyFont="1" applyBorder="1" applyAlignment="1" applyProtection="1">
      <alignment horizontal="right" vertical="center"/>
      <protection locked="0"/>
    </xf>
    <xf numFmtId="0" fontId="6" fillId="2" borderId="7" xfId="2" applyFont="1" applyFill="1" applyBorder="1" applyAlignment="1">
      <alignment horizontal="right" vertical="center"/>
    </xf>
    <xf numFmtId="3" fontId="6" fillId="8" borderId="5" xfId="2" applyNumberFormat="1" applyFont="1" applyFill="1" applyBorder="1" applyAlignment="1">
      <alignment horizontal="right" vertical="center"/>
    </xf>
    <xf numFmtId="0" fontId="6" fillId="2" borderId="11" xfId="2" applyFont="1" applyFill="1" applyBorder="1" applyAlignment="1">
      <alignment horizontal="right" vertical="center"/>
    </xf>
    <xf numFmtId="0" fontId="6" fillId="2" borderId="0" xfId="2" applyFont="1" applyFill="1" applyAlignment="1">
      <alignment horizontal="right" vertical="center"/>
    </xf>
    <xf numFmtId="3" fontId="6" fillId="2" borderId="11" xfId="2" applyNumberFormat="1" applyFont="1" applyFill="1" applyBorder="1" applyAlignment="1">
      <alignment horizontal="right" vertical="center"/>
    </xf>
    <xf numFmtId="3" fontId="6" fillId="2" borderId="0" xfId="2" applyNumberFormat="1" applyFont="1" applyFill="1" applyAlignment="1">
      <alignment horizontal="right" vertical="center"/>
    </xf>
    <xf numFmtId="0" fontId="16" fillId="2" borderId="11" xfId="2" applyFont="1" applyFill="1" applyBorder="1" applyAlignment="1">
      <alignment horizontal="right" vertical="center"/>
    </xf>
    <xf numFmtId="0" fontId="16" fillId="8" borderId="0" xfId="2" applyFont="1" applyFill="1" applyAlignment="1">
      <alignment horizontal="right" vertical="center"/>
    </xf>
    <xf numFmtId="0" fontId="6" fillId="2" borderId="9" xfId="2" applyFont="1" applyFill="1" applyBorder="1" applyAlignment="1">
      <alignment horizontal="right" vertical="center"/>
    </xf>
    <xf numFmtId="0" fontId="16" fillId="9" borderId="8" xfId="2" applyFont="1" applyFill="1" applyBorder="1" applyAlignment="1">
      <alignment vertical="center"/>
    </xf>
    <xf numFmtId="0" fontId="16" fillId="9" borderId="14" xfId="2" applyFont="1" applyFill="1" applyBorder="1" applyAlignment="1">
      <alignment vertical="center"/>
    </xf>
    <xf numFmtId="0" fontId="6" fillId="9" borderId="14" xfId="2" applyFont="1" applyFill="1" applyBorder="1" applyAlignment="1">
      <alignment vertical="center"/>
    </xf>
    <xf numFmtId="0" fontId="6" fillId="9" borderId="7" xfId="2" applyFont="1" applyFill="1" applyBorder="1" applyAlignment="1">
      <alignment vertical="center"/>
    </xf>
    <xf numFmtId="0" fontId="14" fillId="9" borderId="7" xfId="2" applyFont="1" applyFill="1" applyBorder="1" applyAlignment="1">
      <alignment vertical="center" wrapText="1"/>
    </xf>
    <xf numFmtId="165" fontId="6" fillId="2" borderId="11" xfId="2" applyNumberFormat="1" applyFont="1" applyFill="1" applyBorder="1" applyAlignment="1">
      <alignment vertical="center"/>
    </xf>
    <xf numFmtId="165" fontId="6" fillId="2" borderId="0" xfId="2" applyNumberFormat="1" applyFont="1" applyFill="1" applyAlignment="1">
      <alignment vertical="center"/>
    </xf>
    <xf numFmtId="0" fontId="6" fillId="2" borderId="0" xfId="2" applyFont="1" applyFill="1" applyAlignment="1">
      <alignment vertical="center"/>
    </xf>
    <xf numFmtId="165" fontId="6" fillId="8" borderId="0" xfId="2" applyNumberFormat="1" applyFont="1" applyFill="1" applyAlignment="1">
      <alignment vertical="center"/>
    </xf>
    <xf numFmtId="165" fontId="6" fillId="2" borderId="9" xfId="2" applyNumberFormat="1" applyFont="1" applyFill="1" applyBorder="1" applyAlignment="1">
      <alignment vertical="center"/>
    </xf>
    <xf numFmtId="3" fontId="6" fillId="0" borderId="5" xfId="2" applyNumberFormat="1" applyFont="1" applyBorder="1" applyAlignment="1" applyProtection="1">
      <alignment horizontal="right" vertical="center"/>
      <protection locked="0"/>
    </xf>
    <xf numFmtId="0" fontId="6" fillId="2" borderId="9" xfId="2" applyFont="1" applyFill="1" applyBorder="1" applyAlignment="1">
      <alignment vertical="center" wrapText="1"/>
    </xf>
    <xf numFmtId="0" fontId="6" fillId="2" borderId="11" xfId="2" applyFont="1" applyFill="1" applyBorder="1" applyAlignment="1">
      <alignment vertical="center"/>
    </xf>
    <xf numFmtId="0" fontId="6" fillId="2" borderId="16" xfId="2" applyFont="1" applyFill="1" applyBorder="1" applyAlignment="1">
      <alignment horizontal="right" vertical="center"/>
    </xf>
    <xf numFmtId="0" fontId="6" fillId="2" borderId="6" xfId="2" applyFont="1" applyFill="1" applyBorder="1" applyAlignment="1">
      <alignment horizontal="right" vertical="center"/>
    </xf>
    <xf numFmtId="0" fontId="6" fillId="2" borderId="6" xfId="2" applyFont="1" applyFill="1" applyBorder="1" applyAlignment="1">
      <alignment vertical="center"/>
    </xf>
    <xf numFmtId="0" fontId="6" fillId="2" borderId="15" xfId="2" applyFont="1" applyFill="1" applyBorder="1" applyAlignment="1">
      <alignment horizontal="right" vertical="center"/>
    </xf>
    <xf numFmtId="166" fontId="6" fillId="2" borderId="8" xfId="2" applyNumberFormat="1" applyFont="1" applyFill="1" applyBorder="1" applyAlignment="1">
      <alignment horizontal="right" vertical="center"/>
    </xf>
    <xf numFmtId="166" fontId="6" fillId="2" borderId="14" xfId="2" applyNumberFormat="1" applyFont="1" applyFill="1" applyBorder="1" applyAlignment="1">
      <alignment horizontal="right" vertical="center"/>
    </xf>
    <xf numFmtId="166" fontId="6" fillId="2" borderId="7" xfId="2" applyNumberFormat="1" applyFont="1" applyFill="1" applyBorder="1" applyAlignment="1">
      <alignment horizontal="right" vertical="center"/>
    </xf>
    <xf numFmtId="166" fontId="6" fillId="2" borderId="19" xfId="2" applyNumberFormat="1" applyFont="1" applyFill="1" applyBorder="1" applyAlignment="1">
      <alignment horizontal="right" vertical="center"/>
    </xf>
    <xf numFmtId="166" fontId="6" fillId="2" borderId="20" xfId="2" applyNumberFormat="1" applyFont="1" applyFill="1" applyBorder="1" applyAlignment="1">
      <alignment horizontal="right" vertical="center"/>
    </xf>
    <xf numFmtId="0" fontId="17" fillId="2" borderId="0" xfId="2" applyFont="1" applyFill="1" applyAlignment="1">
      <alignment vertical="center"/>
    </xf>
    <xf numFmtId="0" fontId="17" fillId="2" borderId="9" xfId="2" applyFont="1" applyFill="1" applyBorder="1" applyAlignment="1">
      <alignment vertical="center"/>
    </xf>
    <xf numFmtId="0" fontId="17" fillId="2" borderId="10" xfId="2" applyFont="1" applyFill="1" applyBorder="1" applyAlignment="1">
      <alignment vertical="center"/>
    </xf>
    <xf numFmtId="166" fontId="6" fillId="2" borderId="11" xfId="2" applyNumberFormat="1" applyFont="1" applyFill="1" applyBorder="1" applyAlignment="1">
      <alignment horizontal="right" vertical="center"/>
    </xf>
    <xf numFmtId="166" fontId="6" fillId="2" borderId="0" xfId="2" applyNumberFormat="1" applyFont="1" applyFill="1" applyAlignment="1">
      <alignment horizontal="right" vertical="center"/>
    </xf>
    <xf numFmtId="0" fontId="15" fillId="2" borderId="0" xfId="2" applyFont="1" applyFill="1" applyAlignment="1">
      <alignment vertical="center"/>
    </xf>
    <xf numFmtId="0" fontId="15" fillId="2" borderId="9" xfId="2" applyFont="1" applyFill="1" applyBorder="1" applyAlignment="1">
      <alignment vertical="center"/>
    </xf>
    <xf numFmtId="167" fontId="6" fillId="2" borderId="5" xfId="2" applyNumberFormat="1" applyFont="1" applyFill="1" applyBorder="1" applyAlignment="1">
      <alignment horizontal="right" vertical="center"/>
    </xf>
    <xf numFmtId="0" fontId="15" fillId="2" borderId="11" xfId="2" applyFont="1" applyFill="1" applyBorder="1" applyAlignment="1">
      <alignment vertical="center"/>
    </xf>
    <xf numFmtId="3" fontId="6" fillId="8" borderId="16" xfId="2" applyNumberFormat="1" applyFont="1" applyFill="1" applyBorder="1" applyAlignment="1" applyProtection="1">
      <alignment horizontal="right" vertical="center"/>
      <protection locked="0"/>
    </xf>
    <xf numFmtId="3" fontId="6" fillId="8" borderId="6" xfId="2" applyNumberFormat="1" applyFont="1" applyFill="1" applyBorder="1" applyAlignment="1" applyProtection="1">
      <alignment horizontal="right" vertical="center"/>
      <protection locked="0"/>
    </xf>
    <xf numFmtId="166" fontId="6" fillId="2" borderId="16" xfId="2" applyNumberFormat="1" applyFont="1" applyFill="1" applyBorder="1" applyAlignment="1">
      <alignment horizontal="right" vertical="center"/>
    </xf>
    <xf numFmtId="166" fontId="6" fillId="2" borderId="6" xfId="2" applyNumberFormat="1" applyFont="1" applyFill="1" applyBorder="1" applyAlignment="1">
      <alignment horizontal="right" vertical="center"/>
    </xf>
    <xf numFmtId="167" fontId="6" fillId="2" borderId="11" xfId="2" applyNumberFormat="1" applyFont="1" applyFill="1" applyBorder="1" applyAlignment="1">
      <alignment horizontal="right" vertical="center"/>
    </xf>
    <xf numFmtId="167" fontId="6" fillId="2" borderId="0" xfId="2" applyNumberFormat="1" applyFont="1" applyFill="1" applyAlignment="1">
      <alignment horizontal="right" vertical="center"/>
    </xf>
    <xf numFmtId="167" fontId="6" fillId="2" borderId="6" xfId="2" applyNumberFormat="1" applyFont="1" applyFill="1" applyBorder="1" applyAlignment="1">
      <alignment horizontal="right" vertical="center"/>
    </xf>
    <xf numFmtId="0" fontId="15" fillId="2" borderId="15" xfId="2" applyFont="1" applyFill="1" applyBorder="1" applyAlignment="1">
      <alignment vertical="center"/>
    </xf>
    <xf numFmtId="167" fontId="6" fillId="2" borderId="14" xfId="2" applyNumberFormat="1" applyFont="1" applyFill="1" applyBorder="1" applyAlignment="1">
      <alignment horizontal="right" vertical="center"/>
    </xf>
    <xf numFmtId="167" fontId="6" fillId="2" borderId="7" xfId="2" applyNumberFormat="1" applyFont="1" applyFill="1" applyBorder="1" applyAlignment="1">
      <alignment horizontal="right" vertical="center"/>
    </xf>
    <xf numFmtId="0" fontId="6" fillId="2" borderId="17" xfId="2" applyFont="1" applyFill="1" applyBorder="1" applyAlignment="1">
      <alignment horizontal="right" vertical="center"/>
    </xf>
    <xf numFmtId="0" fontId="6" fillId="2" borderId="19" xfId="2" applyFont="1" applyFill="1" applyBorder="1" applyAlignment="1">
      <alignment vertical="center"/>
    </xf>
    <xf numFmtId="0" fontId="6" fillId="2" borderId="17" xfId="2" applyFont="1" applyFill="1" applyBorder="1" applyAlignment="1">
      <alignment vertical="center"/>
    </xf>
    <xf numFmtId="0" fontId="6" fillId="2" borderId="22" xfId="2" applyFont="1" applyFill="1" applyBorder="1" applyAlignment="1">
      <alignment vertical="center"/>
    </xf>
    <xf numFmtId="0" fontId="6" fillId="2" borderId="23" xfId="2" applyFont="1" applyFill="1" applyBorder="1" applyAlignment="1">
      <alignment vertical="center"/>
    </xf>
    <xf numFmtId="168" fontId="18" fillId="2" borderId="24" xfId="2" quotePrefix="1" applyNumberFormat="1" applyFont="1" applyFill="1" applyBorder="1" applyAlignment="1">
      <alignment horizontal="center" vertical="center"/>
    </xf>
    <xf numFmtId="168" fontId="18" fillId="2" borderId="25" xfId="2" quotePrefix="1" applyNumberFormat="1" applyFont="1" applyFill="1" applyBorder="1" applyAlignment="1">
      <alignment horizontal="center" vertical="center"/>
    </xf>
    <xf numFmtId="168" fontId="18" fillId="2" borderId="26" xfId="2" quotePrefix="1" applyNumberFormat="1" applyFont="1" applyFill="1" applyBorder="1" applyAlignment="1">
      <alignment horizontal="center" vertical="center"/>
    </xf>
    <xf numFmtId="0" fontId="18" fillId="2" borderId="27" xfId="2" applyFont="1" applyFill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8" borderId="0" xfId="2" applyFont="1" applyFill="1" applyAlignment="1">
      <alignment horizontal="center" vertical="center"/>
    </xf>
    <xf numFmtId="0" fontId="6" fillId="8" borderId="9" xfId="2" applyFont="1" applyFill="1" applyBorder="1" applyAlignment="1">
      <alignment horizontal="center" vertical="center"/>
    </xf>
    <xf numFmtId="0" fontId="15" fillId="2" borderId="10" xfId="2" applyFont="1" applyFill="1" applyBorder="1" applyAlignment="1">
      <alignment horizontal="right" vertical="center"/>
    </xf>
    <xf numFmtId="0" fontId="6" fillId="2" borderId="0" xfId="2" applyFont="1" applyFill="1" applyAlignment="1">
      <alignment horizontal="center" vertical="center"/>
    </xf>
    <xf numFmtId="0" fontId="6" fillId="2" borderId="9" xfId="2" applyFont="1" applyFill="1" applyBorder="1" applyAlignment="1">
      <alignment horizontal="center" vertical="center"/>
    </xf>
    <xf numFmtId="169" fontId="6" fillId="8" borderId="16" xfId="2" applyNumberFormat="1" applyFont="1" applyFill="1" applyBorder="1" applyAlignment="1">
      <alignment horizontal="center" vertical="center"/>
    </xf>
    <xf numFmtId="169" fontId="6" fillId="8" borderId="6" xfId="2" applyNumberFormat="1" applyFont="1" applyFill="1" applyBorder="1" applyAlignment="1">
      <alignment horizontal="center" vertical="center"/>
    </xf>
    <xf numFmtId="169" fontId="6" fillId="2" borderId="6" xfId="2" applyNumberFormat="1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vertical="center" wrapText="1"/>
    </xf>
    <xf numFmtId="0" fontId="16" fillId="2" borderId="0" xfId="2" applyFont="1" applyFill="1" applyAlignment="1">
      <alignment vertical="center" wrapText="1"/>
    </xf>
    <xf numFmtId="0" fontId="6" fillId="2" borderId="0" xfId="2" applyFont="1" applyFill="1" applyAlignment="1">
      <alignment vertical="center" wrapText="1"/>
    </xf>
    <xf numFmtId="0" fontId="20" fillId="2" borderId="16" xfId="2" applyFont="1" applyFill="1" applyBorder="1" applyAlignment="1">
      <alignment vertical="center"/>
    </xf>
    <xf numFmtId="0" fontId="20" fillId="2" borderId="6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3" fillId="2" borderId="15" xfId="2" applyFont="1" applyFill="1" applyBorder="1" applyAlignment="1">
      <alignment vertical="center"/>
    </xf>
    <xf numFmtId="0" fontId="5" fillId="5" borderId="28" xfId="4" applyFont="1" applyFill="1" applyBorder="1" applyAlignment="1">
      <alignment horizontal="right" vertical="center"/>
    </xf>
    <xf numFmtId="0" fontId="3" fillId="4" borderId="0" xfId="3" applyFont="1" applyFill="1" applyAlignment="1">
      <alignment horizontal="left" vertical="center"/>
    </xf>
    <xf numFmtId="0" fontId="4" fillId="4" borderId="0" xfId="3" applyFont="1" applyFill="1" applyAlignment="1">
      <alignment horizontal="left" vertical="center" wrapText="1"/>
    </xf>
    <xf numFmtId="0" fontId="19" fillId="0" borderId="0" xfId="3"/>
    <xf numFmtId="0" fontId="5" fillId="5" borderId="3" xfId="3" applyFont="1" applyFill="1" applyBorder="1" applyAlignment="1">
      <alignment horizontal="center" vertical="center"/>
    </xf>
    <xf numFmtId="0" fontId="6" fillId="4" borderId="0" xfId="3" applyFont="1" applyFill="1" applyAlignment="1">
      <alignment vertical="center" wrapText="1"/>
    </xf>
    <xf numFmtId="0" fontId="5" fillId="4" borderId="0" xfId="3" applyFont="1" applyFill="1" applyAlignment="1">
      <alignment horizontal="left" vertical="center" wrapText="1"/>
    </xf>
    <xf numFmtId="0" fontId="5" fillId="8" borderId="0" xfId="3" applyFont="1" applyFill="1" applyAlignment="1">
      <alignment horizontal="centerContinuous" vertical="center"/>
    </xf>
    <xf numFmtId="0" fontId="5" fillId="8" borderId="0" xfId="3" applyFont="1" applyFill="1" applyAlignment="1">
      <alignment horizontal="centerContinuous" vertical="center" wrapText="1"/>
    </xf>
    <xf numFmtId="0" fontId="2" fillId="2" borderId="1" xfId="3" applyFont="1" applyFill="1" applyBorder="1" applyAlignment="1">
      <alignment vertical="center"/>
    </xf>
    <xf numFmtId="0" fontId="2" fillId="3" borderId="2" xfId="3" applyFont="1" applyFill="1" applyBorder="1" applyAlignment="1" applyProtection="1">
      <alignment vertical="center"/>
      <protection locked="0"/>
    </xf>
    <xf numFmtId="0" fontId="2" fillId="0" borderId="21" xfId="3" applyFont="1" applyBorder="1" applyAlignment="1" applyProtection="1">
      <alignment vertical="center"/>
      <protection locked="0"/>
    </xf>
    <xf numFmtId="0" fontId="2" fillId="0" borderId="2" xfId="3" applyFont="1" applyBorder="1" applyAlignment="1" applyProtection="1">
      <alignment horizontal="left" vertical="center"/>
      <protection locked="0"/>
    </xf>
    <xf numFmtId="170" fontId="2" fillId="0" borderId="2" xfId="3" applyNumberFormat="1" applyFont="1" applyBorder="1" applyAlignment="1" applyProtection="1">
      <alignment vertical="center"/>
      <protection locked="0"/>
    </xf>
    <xf numFmtId="0" fontId="2" fillId="0" borderId="4" xfId="3" applyFont="1" applyBorder="1" applyAlignment="1" applyProtection="1">
      <alignment vertical="center"/>
      <protection locked="0"/>
    </xf>
    <xf numFmtId="42" fontId="2" fillId="8" borderId="4" xfId="1" applyNumberFormat="1" applyFont="1" applyFill="1" applyBorder="1" applyAlignment="1">
      <alignment vertical="center"/>
    </xf>
    <xf numFmtId="44" fontId="2" fillId="8" borderId="29" xfId="1" applyFont="1" applyFill="1" applyBorder="1" applyAlignment="1">
      <alignment horizontal="center" vertical="center"/>
    </xf>
    <xf numFmtId="167" fontId="2" fillId="8" borderId="13" xfId="6" applyNumberFormat="1" applyFont="1" applyFill="1" applyBorder="1" applyAlignment="1">
      <alignment horizontal="center" vertical="center"/>
    </xf>
    <xf numFmtId="44" fontId="2" fillId="2" borderId="29" xfId="1" applyFont="1" applyFill="1" applyBorder="1" applyAlignment="1">
      <alignment horizontal="center" vertical="center"/>
    </xf>
    <xf numFmtId="0" fontId="15" fillId="4" borderId="0" xfId="3" applyFont="1" applyFill="1" applyAlignment="1">
      <alignment vertical="center"/>
    </xf>
    <xf numFmtId="0" fontId="15" fillId="4" borderId="0" xfId="3" applyFont="1" applyFill="1" applyAlignment="1">
      <alignment vertical="center" wrapText="1"/>
    </xf>
    <xf numFmtId="0" fontId="21" fillId="4" borderId="0" xfId="3" applyFont="1" applyFill="1" applyAlignment="1">
      <alignment horizontal="left" vertical="center"/>
    </xf>
    <xf numFmtId="42" fontId="2" fillId="8" borderId="30" xfId="1" applyNumberFormat="1" applyFont="1" applyFill="1" applyBorder="1" applyAlignment="1">
      <alignment vertical="center"/>
    </xf>
    <xf numFmtId="3" fontId="11" fillId="3" borderId="5" xfId="3" applyNumberFormat="1" applyFont="1" applyFill="1" applyBorder="1" applyAlignment="1" applyProtection="1">
      <alignment vertical="center"/>
      <protection locked="0"/>
    </xf>
    <xf numFmtId="0" fontId="6" fillId="6" borderId="0" xfId="3" applyFont="1" applyFill="1" applyAlignment="1">
      <alignment vertical="center"/>
    </xf>
    <xf numFmtId="0" fontId="2" fillId="3" borderId="31" xfId="3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vertical="center"/>
    </xf>
    <xf numFmtId="0" fontId="2" fillId="3" borderId="33" xfId="3" applyFont="1" applyFill="1" applyBorder="1" applyAlignment="1" applyProtection="1">
      <alignment vertical="center"/>
      <protection locked="0"/>
    </xf>
    <xf numFmtId="0" fontId="2" fillId="3" borderId="5" xfId="3" applyFont="1" applyFill="1" applyBorder="1" applyAlignment="1" applyProtection="1">
      <alignment vertical="center"/>
      <protection locked="0"/>
    </xf>
    <xf numFmtId="0" fontId="2" fillId="3" borderId="18" xfId="3" applyFont="1" applyFill="1" applyBorder="1" applyAlignment="1" applyProtection="1">
      <alignment vertical="center"/>
      <protection locked="0"/>
    </xf>
    <xf numFmtId="3" fontId="11" fillId="3" borderId="18" xfId="3" applyNumberFormat="1" applyFont="1" applyFill="1" applyBorder="1" applyAlignment="1" applyProtection="1">
      <alignment vertical="center"/>
      <protection locked="0"/>
    </xf>
    <xf numFmtId="44" fontId="1" fillId="10" borderId="5" xfId="1" applyFont="1" applyFill="1" applyBorder="1" applyAlignment="1" applyProtection="1">
      <alignment horizontal="center" vertical="center" wrapText="1"/>
    </xf>
    <xf numFmtId="0" fontId="1" fillId="10" borderId="5" xfId="3" applyFont="1" applyFill="1" applyBorder="1" applyAlignment="1">
      <alignment horizontal="center" vertical="center" wrapText="1"/>
    </xf>
    <xf numFmtId="0" fontId="2" fillId="0" borderId="2" xfId="3" applyFont="1" applyBorder="1" applyAlignment="1" applyProtection="1">
      <alignment vertical="center"/>
      <protection locked="0"/>
    </xf>
    <xf numFmtId="5" fontId="2" fillId="0" borderId="2" xfId="1" applyNumberFormat="1" applyFont="1" applyFill="1" applyBorder="1" applyAlignment="1" applyProtection="1">
      <alignment vertical="center"/>
      <protection locked="0"/>
    </xf>
    <xf numFmtId="7" fontId="2" fillId="3" borderId="2" xfId="1" applyNumberFormat="1" applyFont="1" applyFill="1" applyBorder="1" applyAlignment="1" applyProtection="1">
      <alignment vertical="center"/>
      <protection locked="0"/>
    </xf>
    <xf numFmtId="44" fontId="2" fillId="8" borderId="31" xfId="1" applyFont="1" applyFill="1" applyBorder="1" applyAlignment="1">
      <alignment horizontal="center" vertical="center"/>
    </xf>
    <xf numFmtId="167" fontId="2" fillId="8" borderId="4" xfId="6" applyNumberFormat="1" applyFont="1" applyFill="1" applyBorder="1" applyAlignment="1">
      <alignment horizontal="center" vertical="center"/>
    </xf>
    <xf numFmtId="7" fontId="2" fillId="2" borderId="31" xfId="1" applyNumberFormat="1" applyFont="1" applyFill="1" applyBorder="1" applyAlignment="1">
      <alignment horizontal="center" vertical="center"/>
    </xf>
    <xf numFmtId="0" fontId="19" fillId="0" borderId="0" xfId="3" applyAlignment="1">
      <alignment vertical="center"/>
    </xf>
    <xf numFmtId="0" fontId="10" fillId="0" borderId="0" xfId="3" applyFont="1"/>
    <xf numFmtId="0" fontId="6" fillId="2" borderId="12" xfId="2" applyFont="1" applyFill="1" applyBorder="1" applyAlignment="1">
      <alignment vertical="center" wrapText="1"/>
    </xf>
    <xf numFmtId="0" fontId="6" fillId="12" borderId="10" xfId="2" applyFont="1" applyFill="1" applyBorder="1" applyAlignment="1">
      <alignment vertical="center"/>
    </xf>
    <xf numFmtId="0" fontId="22" fillId="3" borderId="5" xfId="0" applyFont="1" applyFill="1" applyBorder="1" applyAlignment="1">
      <alignment vertical="top"/>
    </xf>
    <xf numFmtId="0" fontId="23" fillId="4" borderId="0" xfId="3" applyFont="1" applyFill="1" applyAlignment="1">
      <alignment horizontal="right" vertical="center"/>
    </xf>
    <xf numFmtId="15" fontId="6" fillId="0" borderId="5" xfId="0" applyNumberFormat="1" applyFont="1" applyBorder="1" applyAlignment="1">
      <alignment horizontal="left" vertical="top"/>
    </xf>
    <xf numFmtId="0" fontId="1" fillId="11" borderId="5" xfId="0" applyFont="1" applyFill="1" applyBorder="1" applyAlignment="1">
      <alignment horizontal="center" vertical="center" wrapText="1"/>
    </xf>
    <xf numFmtId="14" fontId="24" fillId="10" borderId="0" xfId="3" applyNumberFormat="1" applyFont="1" applyFill="1" applyAlignment="1">
      <alignment horizontal="left" vertical="center" wrapText="1"/>
    </xf>
    <xf numFmtId="0" fontId="6" fillId="2" borderId="0" xfId="2" applyFont="1" applyFill="1" applyAlignment="1">
      <alignment horizontal="left" wrapText="1"/>
    </xf>
    <xf numFmtId="0" fontId="8" fillId="3" borderId="5" xfId="0" applyFont="1" applyFill="1" applyBorder="1" applyAlignment="1">
      <alignment vertical="top" wrapText="1"/>
    </xf>
    <xf numFmtId="0" fontId="9" fillId="0" borderId="5" xfId="0" applyFont="1" applyBorder="1" applyAlignment="1">
      <alignment vertical="top"/>
    </xf>
  </cellXfs>
  <cellStyles count="7">
    <cellStyle name="Currency 6" xfId="1" xr:uid="{1725EFF2-2B6A-45E9-9F98-307C09630A22}"/>
    <cellStyle name="Normal" xfId="0" builtinId="0"/>
    <cellStyle name="Normal 2" xfId="3" xr:uid="{9BDB64B8-24E6-48EF-A484-DAB27DC7F88D}"/>
    <cellStyle name="Normal 2 2" xfId="2" xr:uid="{40193809-2356-4A74-8779-455F23E24F16}"/>
    <cellStyle name="Normal 2 3" xfId="4" xr:uid="{0A4E2325-6B85-4D89-95F3-4A68812EBD72}"/>
    <cellStyle name="Percent 2 2 2" xfId="5" xr:uid="{FEB60789-81B3-4005-9FB7-985D7B956805}"/>
    <cellStyle name="Percent 6" xfId="6" xr:uid="{4B172D4B-67E4-4326-8E8E-180A77E2F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healthgov.sharepoint.com/sites/PremiumRound/General%20Documents/4.%20Policy/Product%20Phoenixing/Implementation%20of%20legislative%20changes/Application%20forms/Outside%20application%20period%20folder/Attachment_B_PHI_form%20current.xlsx" TargetMode="External"/><Relationship Id="rId2" Type="http://schemas.microsoft.com/office/2019/04/relationships/externalLinkLongPath" Target="/sites/PremiumRound/General%20Documents/4.%20Policy/Product%20Phoenixing/Implementation%20of%20legislative%20changes/Application%20forms/Outside%20application%20period%20folder/Attachment_B_PHI_form%20current.xlsx?3762DE3D" TargetMode="External"/><Relationship Id="rId1" Type="http://schemas.openxmlformats.org/officeDocument/2006/relationships/externalLinkPath" Target="file:///\\3762DE3D\Attachment_B_PHI_form%20current.xlsx" TargetMode="External"/><Relationship Id="rId4" Type="http://schemas.openxmlformats.org/officeDocument/2006/relationships/externalLinkPath" Target="../../../../General%20Documents/4.%20Policy/Product%20Phoenixing/Implementation%20of%20legislative%20changes/Application%20forms/Outside%20application%20period%20folder/Attachment_B_PHI_form%20curr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Template A - Products"/>
      <sheetName val="Template B - Financials"/>
      <sheetName val="Template C - Snapshot"/>
      <sheetName val="Template D - Various"/>
      <sheetName val="Template E - Attribution"/>
      <sheetName val="Template E - AttributionApprove"/>
      <sheetName val="Template F New Prod &amp; Desig Chg"/>
      <sheetName val="Data Entry Key"/>
      <sheetName val="Validation Chec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F2" t="str">
            <v>ACA Health Benefits Fund Ltd</v>
          </cell>
        </row>
        <row r="3">
          <cell r="F3" t="str">
            <v>AIA Health Insurance Pty Ltd</v>
          </cell>
        </row>
        <row r="4">
          <cell r="F4" t="str">
            <v>Australian Unity Health Ltd</v>
          </cell>
        </row>
        <row r="5">
          <cell r="F5" t="str">
            <v>BUPA HI Pty Ltd</v>
          </cell>
        </row>
        <row r="6">
          <cell r="F6" t="str">
            <v>CBHS Corporate Health Pty Ltd</v>
          </cell>
        </row>
        <row r="7">
          <cell r="F7" t="str">
            <v>CBHS Health Fund Ltd</v>
          </cell>
        </row>
        <row r="8">
          <cell r="D8" t="str">
            <v>Gold</v>
          </cell>
          <cell r="F8" t="str">
            <v>Cessnock District Health Benefits Fund Ltd</v>
          </cell>
        </row>
        <row r="9">
          <cell r="D9" t="str">
            <v>Silver Plus</v>
          </cell>
          <cell r="F9" t="str">
            <v>Defence Health Ltd</v>
          </cell>
        </row>
        <row r="10">
          <cell r="D10" t="str">
            <v>Silver</v>
          </cell>
          <cell r="F10" t="str">
            <v>Doctors' Health Fund Pty Ltd</v>
          </cell>
        </row>
        <row r="11">
          <cell r="B11" t="str">
            <v>NSW / ACT</v>
          </cell>
          <cell r="D11" t="str">
            <v>Bronze Plus</v>
          </cell>
          <cell r="F11" t="str">
            <v>GMHBA Ltd</v>
          </cell>
        </row>
        <row r="12">
          <cell r="B12" t="str">
            <v>VIC</v>
          </cell>
          <cell r="D12" t="str">
            <v>Bronze</v>
          </cell>
          <cell r="F12" t="str">
            <v>HBF Health Ltd</v>
          </cell>
        </row>
        <row r="13">
          <cell r="B13" t="str">
            <v>QLD</v>
          </cell>
          <cell r="D13" t="str">
            <v>Basic Plus</v>
          </cell>
          <cell r="F13" t="str">
            <v>Health Care Insurance Ltd</v>
          </cell>
        </row>
        <row r="14">
          <cell r="B14" t="str">
            <v>SA</v>
          </cell>
          <cell r="D14" t="str">
            <v>Basic</v>
          </cell>
          <cell r="F14" t="str">
            <v>Health Insurance Fund of Australia Ltd</v>
          </cell>
        </row>
        <row r="15">
          <cell r="B15" t="str">
            <v>WA</v>
          </cell>
          <cell r="F15" t="str">
            <v>Health Partners Ltd</v>
          </cell>
        </row>
        <row r="16">
          <cell r="B16" t="str">
            <v>TAS</v>
          </cell>
          <cell r="F16" t="str">
            <v>Hospitals Contribution Fund of Australia Ltd</v>
          </cell>
        </row>
        <row r="17">
          <cell r="B17" t="str">
            <v>NT</v>
          </cell>
          <cell r="F17" t="str">
            <v>Latrobe Health Services Ltd</v>
          </cell>
        </row>
        <row r="18">
          <cell r="F18" t="str">
            <v>Medibank Private Ltd</v>
          </cell>
        </row>
        <row r="19">
          <cell r="F19" t="str">
            <v>Mildura District Hospital Fund Ltd</v>
          </cell>
        </row>
        <row r="20">
          <cell r="B20" t="str">
            <v>Open - New Product</v>
          </cell>
          <cell r="F20" t="str">
            <v>National Health Benefits Australia Pty Ltd</v>
          </cell>
        </row>
        <row r="21">
          <cell r="B21" t="str">
            <v>Open - Existing</v>
          </cell>
          <cell r="F21" t="str">
            <v>Navy Health Ltd</v>
          </cell>
        </row>
        <row r="22">
          <cell r="B22" t="str">
            <v>Closed - Closing</v>
          </cell>
          <cell r="F22" t="str">
            <v>NIB Health Funds Ltd</v>
          </cell>
        </row>
        <row r="23">
          <cell r="B23" t="str">
            <v>Closed - Existing</v>
          </cell>
          <cell r="F23" t="str">
            <v>Peoplecare Health Ltd</v>
          </cell>
        </row>
        <row r="24">
          <cell r="B24" t="str">
            <v>Terminating - Notified</v>
          </cell>
          <cell r="F24" t="str">
            <v>Phoenix Health Fund Ltd</v>
          </cell>
        </row>
        <row r="25">
          <cell r="B25" t="str">
            <v>Terminating - New</v>
          </cell>
          <cell r="F25" t="str">
            <v>Police Health Ltd</v>
          </cell>
        </row>
        <row r="26">
          <cell r="F26" t="str">
            <v>Reserve Bank Health Society Ltd</v>
          </cell>
        </row>
        <row r="27">
          <cell r="F27" t="str">
            <v>St Luke's Medical and Hospital Benefits Association</v>
          </cell>
        </row>
        <row r="28">
          <cell r="D28">
            <v>2026</v>
          </cell>
          <cell r="F28" t="str">
            <v>Teachers Federation Health Ltd</v>
          </cell>
        </row>
        <row r="29">
          <cell r="D29">
            <v>2025</v>
          </cell>
          <cell r="F29" t="str">
            <v>Westfund Ltd</v>
          </cell>
        </row>
        <row r="30">
          <cell r="D30">
            <v>2027</v>
          </cell>
        </row>
        <row r="31">
          <cell r="D31">
            <v>46142</v>
          </cell>
        </row>
        <row r="32">
          <cell r="D32">
            <v>46477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BDFCF-C1EC-4061-8202-16230282FC2B}">
  <sheetPr>
    <pageSetUpPr fitToPage="1"/>
  </sheetPr>
  <dimension ref="A1:AC18"/>
  <sheetViews>
    <sheetView topLeftCell="G1" zoomScale="130" zoomScaleNormal="130" workbookViewId="0">
      <pane ySplit="3" topLeftCell="A4" activePane="bottomLeft" state="frozen"/>
      <selection pane="bottomLeft" activeCell="N9" sqref="N9"/>
    </sheetView>
  </sheetViews>
  <sheetFormatPr defaultColWidth="9.140625" defaultRowHeight="12.75" x14ac:dyDescent="0.2"/>
  <cols>
    <col min="1" max="1" width="13.140625" style="160" customWidth="1"/>
    <col min="2" max="2" width="9.42578125" style="160" customWidth="1"/>
    <col min="3" max="3" width="13.28515625" style="160" customWidth="1"/>
    <col min="4" max="4" width="16.42578125" style="160" customWidth="1"/>
    <col min="5" max="5" width="13.42578125" style="160" customWidth="1"/>
    <col min="6" max="6" width="15" style="160" customWidth="1"/>
    <col min="7" max="7" width="13.7109375" style="160" customWidth="1"/>
    <col min="8" max="8" width="13.42578125" style="160" customWidth="1"/>
    <col min="9" max="9" width="11" style="160" customWidth="1"/>
    <col min="10" max="11" width="13.42578125" style="160" customWidth="1"/>
    <col min="12" max="12" width="11.28515625" style="160" customWidth="1"/>
    <col min="13" max="14" width="13.42578125" style="160" customWidth="1"/>
    <col min="15" max="16" width="17" style="160" customWidth="1"/>
    <col min="17" max="17" width="16.85546875" style="160" customWidth="1"/>
    <col min="18" max="18" width="15.5703125" style="160" customWidth="1"/>
    <col min="19" max="20" width="14.42578125" style="160" customWidth="1"/>
    <col min="21" max="22" width="13.42578125" style="160" customWidth="1"/>
    <col min="23" max="26" width="14.85546875" style="160" customWidth="1"/>
    <col min="27" max="29" width="14.42578125" style="160" customWidth="1"/>
    <col min="30" max="16384" width="9.140625" style="160"/>
  </cols>
  <sheetData>
    <row r="1" spans="1:29" ht="20.25" customHeight="1" x14ac:dyDescent="0.2">
      <c r="A1" s="158" t="str">
        <f>"TEMPLATE A - Product Information - " &amp; prem_round &amp; " Out-of-round Premium Year Application- Protected information under PHI Act 2007 when completed"</f>
        <v>TEMPLATE A - Product Information - 2026 Out-of-round Premium Year Application- Protected information under PHI Act 2007 when completed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</row>
    <row r="2" spans="1:29" ht="20.25" x14ac:dyDescent="0.2">
      <c r="A2" s="161" t="s">
        <v>3</v>
      </c>
      <c r="B2" s="181"/>
      <c r="C2" s="162"/>
      <c r="D2" s="176"/>
      <c r="E2" s="177"/>
      <c r="F2" s="177"/>
      <c r="G2" s="177"/>
      <c r="H2" s="177"/>
      <c r="I2" s="162"/>
      <c r="J2" s="178"/>
      <c r="K2" s="162"/>
      <c r="L2" s="159"/>
      <c r="M2" s="159"/>
      <c r="N2" s="159"/>
      <c r="O2" s="163"/>
      <c r="P2" s="163"/>
      <c r="Q2" s="201" t="s">
        <v>208</v>
      </c>
      <c r="R2" s="204">
        <v>46295</v>
      </c>
      <c r="S2" s="159"/>
      <c r="T2" s="164" t="s">
        <v>201</v>
      </c>
      <c r="U2" s="164"/>
      <c r="V2" s="164"/>
      <c r="W2" s="165"/>
      <c r="X2" s="164"/>
      <c r="Y2" s="164"/>
      <c r="Z2" s="164"/>
      <c r="AA2" s="164"/>
      <c r="AB2" s="164"/>
      <c r="AC2" s="164"/>
    </row>
    <row r="3" spans="1:29" s="196" customFormat="1" ht="134.25" customHeight="1" x14ac:dyDescent="0.2">
      <c r="A3" s="189" t="s">
        <v>0</v>
      </c>
      <c r="B3" s="189" t="s">
        <v>1</v>
      </c>
      <c r="C3" s="189" t="s">
        <v>198</v>
      </c>
      <c r="D3" s="189" t="str">
        <f>"Product name as at proposed date of effect "</f>
        <v xml:space="preserve">Product name as at proposed date of effect </v>
      </c>
      <c r="E3" s="189" t="str">
        <f>"Product status as of the proposed date of effect"</f>
        <v>Product status as of the proposed date of effect</v>
      </c>
      <c r="F3" s="189" t="str">
        <f xml:space="preserve"> "Is the proposed new product intended to replace a closing/terminating product?" &amp;
CHAR(10) &amp; CHAR(10)&amp; "If yes, please provide the PHIS code of the closing/terminating product"</f>
        <v>Is the proposed new product intended to replace a closing/terminating product?
If yes, please provide the PHIS code of the closing/terminating product</v>
      </c>
      <c r="G3" s="189" t="s">
        <v>200</v>
      </c>
      <c r="H3" s="203" t="s">
        <v>187</v>
      </c>
      <c r="I3" s="189" t="s">
        <v>199</v>
      </c>
      <c r="J3" s="189" t="s">
        <v>4</v>
      </c>
      <c r="K3" s="189" t="str">
        <f>"Hospital category as at proposed date of effect "</f>
        <v xml:space="preserve">Hospital category as at proposed date of effect </v>
      </c>
      <c r="L3" s="189" t="s">
        <v>117</v>
      </c>
      <c r="M3" s="189" t="s">
        <v>210</v>
      </c>
      <c r="N3" s="189" t="str">
        <f>"Annual co-payments from proposed date of effect"</f>
        <v>Annual co-payments from proposed date of effect</v>
      </c>
      <c r="O3" s="188" t="str">
        <f>prem_round_prev &amp; " monthly premium ($) for products existing on 31 March " &amp; (prem_round) &amp;
CHAR(10) &amp; CHAR(10) &amp; " (Leave blank for new products commencing from the proposed date of effect)"</f>
        <v>2025 monthly premium ($) for products existing on 31 March 2026
 (Leave blank for new products commencing from the proposed date of effect)</v>
      </c>
      <c r="P3" s="188" t="str">
        <f xml:space="preserve"> "1 April " &amp; prem_round &amp; " approved monthly premium ($)" &amp;
CHAR(10) &amp; CHAR(10) &amp; " (Leave blank for new products commencing from the proposed date of effect)"</f>
        <v>1 April 2026 approved monthly premium ($)
 (Leave blank for new products commencing from the proposed date of effect)</v>
      </c>
      <c r="Q3" s="188" t="str">
        <f>"Proposed Monthly premium ($) as at proposed date of effect " &amp;
CHAR(10) &amp; CHAR(10) &amp; " (Leave blank if no change to current price)"</f>
        <v>Proposed Monthly premium ($) as at proposed date of effect 
 (Leave blank if no change to current price)</v>
      </c>
      <c r="R3" s="189" t="str">
        <f>"Total number of people covered by this product at " &amp; TEXT($R$2,"d mmmm yyyy") &amp; CHAR(10) &amp; CHAR(10) &amp; "(Leave blank for new products not yet commenced)"</f>
        <v>Total number of people covered by this product at 30 September 2026
(Leave blank for new products not yet commenced)</v>
      </c>
      <c r="S3" s="189" t="str">
        <f>"Total number of policies covered by this product at " &amp; TEXT($R$2,"d mmmm yyyy") &amp; CHAR(10) &amp; CHAR(10) &amp; "(Leave blank for new products not yet commenced)"</f>
        <v>Total number of policies covered by this product at 30 September 2026
(Leave blank for new products not yet commenced)</v>
      </c>
      <c r="T3" s="189" t="str">
        <f>prem_round_prev &amp; " monthly premium revenue"  &amp; CHAR(10) &amp; CHAR(10) &amp;
"Apr" &amp; RIGHT(prem_round_prev,2) &amp; " monthly premium x "&amp;  TEXT($R$2,"d mmmm yyyy") &amp; " policies"</f>
        <v>2025 monthly premium revenue
Apr25 monthly premium x 30 September 2026 policies</v>
      </c>
      <c r="U3" s="188" t="str">
        <f>"Approved " &amp; prem_round &amp; " premium increase ($)"</f>
        <v>Approved 2026 premium increase ($)</v>
      </c>
      <c r="V3" s="188" t="str">
        <f>"Approved " &amp; prem_round &amp; " premium increase (%)"</f>
        <v>Approved 2026 premium increase (%)</v>
      </c>
      <c r="W3" s="189" t="str">
        <f>prem_round &amp; " approved monthly premium revenue " &amp; CHAR(10) &amp; CHAR(10) &amp;
"Based on Apr" &amp; RIGHT(prem_round,2) &amp; " monthly premium x number of policies at "&amp;  TEXT($R$2,"d mmmm yyyy")</f>
        <v>2026 approved monthly premium revenue 
Based on Apr26 monthly premium x number of policies at 30 September 2026</v>
      </c>
      <c r="X3" s="189" t="str">
        <f>"Proposed premium change on the proposed date of effect from 1 April 2026 approved premiums ($)"</f>
        <v>Proposed premium change on the proposed date of effect from 1 April 2026 approved premiums ($)</v>
      </c>
      <c r="Y3" s="189" t="str">
        <f>"Proposed premium change on the proposed date of effect from 1 April 2026 approved premiums (%)"</f>
        <v>Proposed premium change on the proposed date of effect from 1 April 2026 approved premiums (%)</v>
      </c>
      <c r="Z3" s="189" t="str">
        <f>"Additional monthly premium revenue from the proposed date of effect" &amp; CHAR(10) &amp; CHAR(10) &amp;
"Proposed premium increase x " &amp;  TEXT($R$2,"d mmmm yyyy") &amp; " policies"</f>
        <v>Additional monthly premium revenue from the proposed date of effect
Proposed premium increase x 30 September 2026 policies</v>
      </c>
      <c r="AA3" s="189" t="str">
        <f>"Proposed premium increase since " &amp; prem_round_prev &amp; " ($)"</f>
        <v>Proposed premium increase since 2025 ($)</v>
      </c>
      <c r="AB3" s="189" t="str">
        <f>"Proposed premium increase since " &amp; prem_round_prev &amp; " (%)"</f>
        <v>Proposed premium increase since 2025 (%)</v>
      </c>
      <c r="AC3" s="189" t="str">
        <f>"Proposed new 2026 monthly premium revenue " &amp; CHAR(10) &amp; CHAR(10) &amp;
"Proposed premium x " &amp;  TEXT($R$2,"d mmmm yyyy") &amp; " policies"</f>
        <v>Proposed new 2026 monthly premium revenue 
Proposed premium x 30 September 2026 policies</v>
      </c>
    </row>
    <row r="4" spans="1:29" ht="13.5" customHeight="1" x14ac:dyDescent="0.2">
      <c r="A4" s="166">
        <f>$B$2</f>
        <v>0</v>
      </c>
      <c r="B4" s="167"/>
      <c r="C4" s="190"/>
      <c r="D4" s="169"/>
      <c r="E4" s="182"/>
      <c r="F4" s="186"/>
      <c r="G4" s="186"/>
      <c r="H4" s="183"/>
      <c r="I4" s="170"/>
      <c r="J4" s="167"/>
      <c r="K4" s="171"/>
      <c r="L4" s="167"/>
      <c r="M4" s="191"/>
      <c r="N4" s="191"/>
      <c r="O4" s="192"/>
      <c r="P4" s="36"/>
      <c r="Q4" s="36"/>
      <c r="R4" s="187"/>
      <c r="S4" s="187"/>
      <c r="T4" s="179">
        <f t="shared" ref="T4:T17" si="0">S4*IF(O4=0,0,O4)</f>
        <v>0</v>
      </c>
      <c r="U4" s="193">
        <f t="shared" ref="U4:U17" si="1">IF(O4=0,0,P4-O4)</f>
        <v>0</v>
      </c>
      <c r="V4" s="194">
        <f t="shared" ref="V4:V17" si="2">IF(O4=0,0,U4/O4)</f>
        <v>0</v>
      </c>
      <c r="W4" s="172">
        <f t="shared" ref="W4:W17" si="3">S4*IF(O4=0,0,P4)</f>
        <v>0</v>
      </c>
      <c r="X4" s="195">
        <f t="shared" ref="X4:X9" si="4">IF(OR(P4=0,ISBLANK(Q4)),0,Q4-P4)</f>
        <v>0</v>
      </c>
      <c r="Y4" s="194">
        <f t="shared" ref="Y4:Y17" si="5">IFERROR(X4/P4,0)</f>
        <v>0</v>
      </c>
      <c r="Z4" s="172">
        <f>X4*S4</f>
        <v>0</v>
      </c>
      <c r="AA4" s="175">
        <f>IF(O4=0,IF(P4=0,0,X4),IF(ISBLANK(Q4),U4,Q4-O4))</f>
        <v>0</v>
      </c>
      <c r="AB4" s="194">
        <f t="shared" ref="AB4:AB14" si="6">IF(AA4=0,0,AA4/IF(O4=0,P4,O4))</f>
        <v>0</v>
      </c>
      <c r="AC4" s="172">
        <f t="shared" ref="AC4:AC17" si="7">S4*IF($O4=0,P4,IF(Q4=0,P4,Q4))</f>
        <v>0</v>
      </c>
    </row>
    <row r="5" spans="1:29" ht="13.5" customHeight="1" x14ac:dyDescent="0.2">
      <c r="A5" s="166">
        <f t="shared" ref="A5:A17" si="8">$B$2</f>
        <v>0</v>
      </c>
      <c r="B5" s="167"/>
      <c r="C5" s="168"/>
      <c r="D5" s="169"/>
      <c r="E5" s="182"/>
      <c r="F5" s="185"/>
      <c r="G5" s="185"/>
      <c r="H5" s="184"/>
      <c r="I5" s="170"/>
      <c r="J5" s="167"/>
      <c r="K5" s="171"/>
      <c r="L5" s="167"/>
      <c r="M5" s="34"/>
      <c r="N5" s="34"/>
      <c r="O5" s="35"/>
      <c r="P5" s="36"/>
      <c r="Q5" s="36"/>
      <c r="R5" s="180"/>
      <c r="S5" s="180"/>
      <c r="T5" s="179">
        <f t="shared" si="0"/>
        <v>0</v>
      </c>
      <c r="U5" s="173">
        <f t="shared" si="1"/>
        <v>0</v>
      </c>
      <c r="V5" s="174">
        <f t="shared" si="2"/>
        <v>0</v>
      </c>
      <c r="W5" s="172">
        <f t="shared" si="3"/>
        <v>0</v>
      </c>
      <c r="X5" s="195">
        <f t="shared" si="4"/>
        <v>0</v>
      </c>
      <c r="Y5" s="174">
        <f t="shared" si="5"/>
        <v>0</v>
      </c>
      <c r="Z5" s="172">
        <f t="shared" ref="Z5:Z17" si="9">X5*S5</f>
        <v>0</v>
      </c>
      <c r="AA5" s="175">
        <f t="shared" ref="AA5:AA11" si="10">IF(O5=0,IF(P5=0,0,X5),IF(ISBLANK(Q5),U5,Q5-O5))</f>
        <v>0</v>
      </c>
      <c r="AB5" s="194">
        <f t="shared" si="6"/>
        <v>0</v>
      </c>
      <c r="AC5" s="172">
        <f t="shared" si="7"/>
        <v>0</v>
      </c>
    </row>
    <row r="6" spans="1:29" ht="13.5" customHeight="1" x14ac:dyDescent="0.2">
      <c r="A6" s="166">
        <f t="shared" si="8"/>
        <v>0</v>
      </c>
      <c r="B6" s="167"/>
      <c r="C6" s="168"/>
      <c r="D6" s="169"/>
      <c r="E6" s="167"/>
      <c r="F6" s="167"/>
      <c r="G6" s="167"/>
      <c r="H6" s="167"/>
      <c r="I6" s="170"/>
      <c r="J6" s="167"/>
      <c r="K6" s="171"/>
      <c r="L6" s="167"/>
      <c r="M6" s="34"/>
      <c r="N6" s="34"/>
      <c r="O6" s="35"/>
      <c r="P6" s="36"/>
      <c r="Q6" s="36"/>
      <c r="R6" s="180"/>
      <c r="S6" s="180"/>
      <c r="T6" s="179">
        <f t="shared" si="0"/>
        <v>0</v>
      </c>
      <c r="U6" s="173">
        <f t="shared" si="1"/>
        <v>0</v>
      </c>
      <c r="V6" s="174">
        <f t="shared" si="2"/>
        <v>0</v>
      </c>
      <c r="W6" s="172">
        <f t="shared" si="3"/>
        <v>0</v>
      </c>
      <c r="X6" s="195">
        <f t="shared" si="4"/>
        <v>0</v>
      </c>
      <c r="Y6" s="174">
        <f t="shared" si="5"/>
        <v>0</v>
      </c>
      <c r="Z6" s="172">
        <f t="shared" si="9"/>
        <v>0</v>
      </c>
      <c r="AA6" s="175">
        <f t="shared" si="10"/>
        <v>0</v>
      </c>
      <c r="AB6" s="194">
        <f t="shared" si="6"/>
        <v>0</v>
      </c>
      <c r="AC6" s="172">
        <f t="shared" si="7"/>
        <v>0</v>
      </c>
    </row>
    <row r="7" spans="1:29" ht="13.5" customHeight="1" x14ac:dyDescent="0.2">
      <c r="A7" s="166">
        <f t="shared" si="8"/>
        <v>0</v>
      </c>
      <c r="B7" s="167"/>
      <c r="C7" s="168"/>
      <c r="D7" s="169"/>
      <c r="E7" s="167"/>
      <c r="F7" s="167"/>
      <c r="G7" s="167"/>
      <c r="H7" s="167"/>
      <c r="I7" s="170"/>
      <c r="J7" s="167"/>
      <c r="K7" s="171"/>
      <c r="L7" s="167"/>
      <c r="M7" s="34"/>
      <c r="N7" s="34"/>
      <c r="O7" s="35"/>
      <c r="P7" s="36"/>
      <c r="Q7" s="36"/>
      <c r="R7" s="180"/>
      <c r="S7" s="180"/>
      <c r="T7" s="179">
        <f t="shared" si="0"/>
        <v>0</v>
      </c>
      <c r="U7" s="173">
        <f t="shared" si="1"/>
        <v>0</v>
      </c>
      <c r="V7" s="174">
        <f t="shared" si="2"/>
        <v>0</v>
      </c>
      <c r="W7" s="172">
        <f t="shared" si="3"/>
        <v>0</v>
      </c>
      <c r="X7" s="195">
        <f t="shared" si="4"/>
        <v>0</v>
      </c>
      <c r="Y7" s="174">
        <f t="shared" si="5"/>
        <v>0</v>
      </c>
      <c r="Z7" s="172">
        <f t="shared" si="9"/>
        <v>0</v>
      </c>
      <c r="AA7" s="175">
        <f t="shared" si="10"/>
        <v>0</v>
      </c>
      <c r="AB7" s="194">
        <f t="shared" si="6"/>
        <v>0</v>
      </c>
      <c r="AC7" s="172">
        <f t="shared" si="7"/>
        <v>0</v>
      </c>
    </row>
    <row r="8" spans="1:29" ht="13.5" customHeight="1" x14ac:dyDescent="0.2">
      <c r="A8" s="166">
        <f t="shared" si="8"/>
        <v>0</v>
      </c>
      <c r="B8" s="167"/>
      <c r="C8" s="168"/>
      <c r="D8" s="169"/>
      <c r="E8" s="167"/>
      <c r="F8" s="167"/>
      <c r="G8" s="167"/>
      <c r="H8" s="167"/>
      <c r="I8" s="170"/>
      <c r="J8" s="167"/>
      <c r="K8" s="171"/>
      <c r="L8" s="167"/>
      <c r="M8" s="34"/>
      <c r="N8" s="34"/>
      <c r="O8" s="35"/>
      <c r="P8" s="36"/>
      <c r="Q8" s="36"/>
      <c r="R8" s="180"/>
      <c r="S8" s="180"/>
      <c r="T8" s="179">
        <f t="shared" si="0"/>
        <v>0</v>
      </c>
      <c r="U8" s="173">
        <f t="shared" si="1"/>
        <v>0</v>
      </c>
      <c r="V8" s="174">
        <f t="shared" si="2"/>
        <v>0</v>
      </c>
      <c r="W8" s="172">
        <f t="shared" si="3"/>
        <v>0</v>
      </c>
      <c r="X8" s="195">
        <f t="shared" si="4"/>
        <v>0</v>
      </c>
      <c r="Y8" s="174">
        <f t="shared" si="5"/>
        <v>0</v>
      </c>
      <c r="Z8" s="172">
        <f t="shared" si="9"/>
        <v>0</v>
      </c>
      <c r="AA8" s="175">
        <f t="shared" si="10"/>
        <v>0</v>
      </c>
      <c r="AB8" s="194">
        <f t="shared" si="6"/>
        <v>0</v>
      </c>
      <c r="AC8" s="172">
        <f t="shared" si="7"/>
        <v>0</v>
      </c>
    </row>
    <row r="9" spans="1:29" ht="13.5" customHeight="1" x14ac:dyDescent="0.2">
      <c r="A9" s="166">
        <f t="shared" si="8"/>
        <v>0</v>
      </c>
      <c r="B9" s="167"/>
      <c r="C9" s="168"/>
      <c r="D9" s="169"/>
      <c r="E9" s="167"/>
      <c r="F9" s="167"/>
      <c r="G9" s="167"/>
      <c r="H9" s="167"/>
      <c r="I9" s="170"/>
      <c r="J9" s="167"/>
      <c r="K9" s="171"/>
      <c r="L9" s="167"/>
      <c r="M9" s="34"/>
      <c r="N9" s="34"/>
      <c r="O9" s="35"/>
      <c r="P9" s="36"/>
      <c r="Q9" s="36"/>
      <c r="R9" s="180"/>
      <c r="S9" s="180"/>
      <c r="T9" s="179">
        <f t="shared" si="0"/>
        <v>0</v>
      </c>
      <c r="U9" s="173">
        <f t="shared" si="1"/>
        <v>0</v>
      </c>
      <c r="V9" s="174">
        <f t="shared" si="2"/>
        <v>0</v>
      </c>
      <c r="W9" s="172">
        <f t="shared" si="3"/>
        <v>0</v>
      </c>
      <c r="X9" s="195">
        <f t="shared" si="4"/>
        <v>0</v>
      </c>
      <c r="Y9" s="174">
        <f t="shared" si="5"/>
        <v>0</v>
      </c>
      <c r="Z9" s="172">
        <f t="shared" si="9"/>
        <v>0</v>
      </c>
      <c r="AA9" s="175">
        <f t="shared" si="10"/>
        <v>0</v>
      </c>
      <c r="AB9" s="194">
        <f t="shared" si="6"/>
        <v>0</v>
      </c>
      <c r="AC9" s="172">
        <f t="shared" si="7"/>
        <v>0</v>
      </c>
    </row>
    <row r="10" spans="1:29" ht="13.5" customHeight="1" x14ac:dyDescent="0.2">
      <c r="A10" s="166">
        <f t="shared" si="8"/>
        <v>0</v>
      </c>
      <c r="B10" s="167"/>
      <c r="C10" s="168"/>
      <c r="D10" s="169"/>
      <c r="E10" s="167"/>
      <c r="F10" s="167"/>
      <c r="G10" s="167"/>
      <c r="H10" s="167"/>
      <c r="I10" s="170"/>
      <c r="J10" s="167"/>
      <c r="K10" s="171"/>
      <c r="L10" s="167"/>
      <c r="M10" s="34"/>
      <c r="N10" s="34"/>
      <c r="O10" s="35"/>
      <c r="P10" s="36"/>
      <c r="Q10" s="36"/>
      <c r="R10" s="180"/>
      <c r="S10" s="180"/>
      <c r="T10" s="179">
        <f t="shared" si="0"/>
        <v>0</v>
      </c>
      <c r="U10" s="173">
        <f t="shared" si="1"/>
        <v>0</v>
      </c>
      <c r="V10" s="174">
        <f t="shared" si="2"/>
        <v>0</v>
      </c>
      <c r="W10" s="172">
        <f t="shared" si="3"/>
        <v>0</v>
      </c>
      <c r="X10" s="195">
        <f t="shared" ref="X10:X17" si="11">IF(OR(P10=0,ISBLANK(Q10)),0,Q10-P10)</f>
        <v>0</v>
      </c>
      <c r="Y10" s="174">
        <f t="shared" si="5"/>
        <v>0</v>
      </c>
      <c r="Z10" s="172">
        <f t="shared" si="9"/>
        <v>0</v>
      </c>
      <c r="AA10" s="175">
        <f t="shared" si="10"/>
        <v>0</v>
      </c>
      <c r="AB10" s="194">
        <f t="shared" si="6"/>
        <v>0</v>
      </c>
      <c r="AC10" s="172">
        <f t="shared" si="7"/>
        <v>0</v>
      </c>
    </row>
    <row r="11" spans="1:29" ht="13.5" customHeight="1" x14ac:dyDescent="0.2">
      <c r="A11" s="166">
        <f t="shared" si="8"/>
        <v>0</v>
      </c>
      <c r="B11" s="167"/>
      <c r="C11" s="168"/>
      <c r="D11" s="169"/>
      <c r="E11" s="167"/>
      <c r="F11" s="167"/>
      <c r="G11" s="167"/>
      <c r="H11" s="167"/>
      <c r="I11" s="170"/>
      <c r="J11" s="167"/>
      <c r="K11" s="171"/>
      <c r="L11" s="167"/>
      <c r="M11" s="34"/>
      <c r="N11" s="34"/>
      <c r="O11" s="35"/>
      <c r="P11" s="36"/>
      <c r="Q11" s="36"/>
      <c r="R11" s="180"/>
      <c r="S11" s="180"/>
      <c r="T11" s="179">
        <f t="shared" si="0"/>
        <v>0</v>
      </c>
      <c r="U11" s="173">
        <f t="shared" si="1"/>
        <v>0</v>
      </c>
      <c r="V11" s="174">
        <f t="shared" si="2"/>
        <v>0</v>
      </c>
      <c r="W11" s="172">
        <f t="shared" si="3"/>
        <v>0</v>
      </c>
      <c r="X11" s="195">
        <f t="shared" si="11"/>
        <v>0</v>
      </c>
      <c r="Y11" s="174">
        <f t="shared" si="5"/>
        <v>0</v>
      </c>
      <c r="Z11" s="172">
        <f t="shared" si="9"/>
        <v>0</v>
      </c>
      <c r="AA11" s="175">
        <f t="shared" si="10"/>
        <v>0</v>
      </c>
      <c r="AB11" s="194">
        <f t="shared" si="6"/>
        <v>0</v>
      </c>
      <c r="AC11" s="172">
        <f t="shared" si="7"/>
        <v>0</v>
      </c>
    </row>
    <row r="12" spans="1:29" ht="13.5" customHeight="1" x14ac:dyDescent="0.2">
      <c r="A12" s="166">
        <f t="shared" si="8"/>
        <v>0</v>
      </c>
      <c r="B12" s="167"/>
      <c r="C12" s="168"/>
      <c r="D12" s="169"/>
      <c r="E12" s="167"/>
      <c r="F12" s="167"/>
      <c r="G12" s="167"/>
      <c r="H12" s="167"/>
      <c r="I12" s="170"/>
      <c r="J12" s="167"/>
      <c r="K12" s="171"/>
      <c r="L12" s="167"/>
      <c r="M12" s="34"/>
      <c r="N12" s="34"/>
      <c r="O12" s="35"/>
      <c r="P12" s="36"/>
      <c r="Q12" s="36"/>
      <c r="R12" s="180"/>
      <c r="S12" s="180"/>
      <c r="T12" s="179">
        <f t="shared" si="0"/>
        <v>0</v>
      </c>
      <c r="U12" s="173">
        <f t="shared" si="1"/>
        <v>0</v>
      </c>
      <c r="V12" s="174">
        <f t="shared" si="2"/>
        <v>0</v>
      </c>
      <c r="W12" s="172">
        <f t="shared" si="3"/>
        <v>0</v>
      </c>
      <c r="X12" s="195">
        <f t="shared" si="11"/>
        <v>0</v>
      </c>
      <c r="Y12" s="174">
        <f t="shared" si="5"/>
        <v>0</v>
      </c>
      <c r="Z12" s="172">
        <f>X12*S12</f>
        <v>0</v>
      </c>
      <c r="AA12" s="175">
        <f>IF(O12=0,IF(P12=0,0,X12),IF(ISBLANK(Q12),U12,Q12-O12))</f>
        <v>0</v>
      </c>
      <c r="AB12" s="194">
        <f t="shared" si="6"/>
        <v>0</v>
      </c>
      <c r="AC12" s="172">
        <f t="shared" si="7"/>
        <v>0</v>
      </c>
    </row>
    <row r="13" spans="1:29" ht="13.5" customHeight="1" x14ac:dyDescent="0.2">
      <c r="A13" s="166">
        <f t="shared" si="8"/>
        <v>0</v>
      </c>
      <c r="B13" s="167"/>
      <c r="C13" s="168"/>
      <c r="D13" s="169"/>
      <c r="E13" s="167"/>
      <c r="F13" s="167"/>
      <c r="G13" s="167"/>
      <c r="H13" s="167"/>
      <c r="I13" s="170"/>
      <c r="J13" s="167"/>
      <c r="K13" s="171"/>
      <c r="L13" s="167"/>
      <c r="M13" s="34"/>
      <c r="N13" s="34"/>
      <c r="O13" s="35"/>
      <c r="P13" s="36"/>
      <c r="Q13" s="36"/>
      <c r="R13" s="180"/>
      <c r="S13" s="180"/>
      <c r="T13" s="179">
        <f t="shared" si="0"/>
        <v>0</v>
      </c>
      <c r="U13" s="173">
        <f t="shared" si="1"/>
        <v>0</v>
      </c>
      <c r="V13" s="174">
        <f t="shared" si="2"/>
        <v>0</v>
      </c>
      <c r="W13" s="172">
        <f t="shared" si="3"/>
        <v>0</v>
      </c>
      <c r="X13" s="195">
        <f t="shared" si="11"/>
        <v>0</v>
      </c>
      <c r="Y13" s="174">
        <f t="shared" si="5"/>
        <v>0</v>
      </c>
      <c r="Z13" s="172">
        <f t="shared" si="9"/>
        <v>0</v>
      </c>
      <c r="AA13" s="175">
        <f t="shared" ref="AA13:AA17" si="12">IF(O13=0,IF(P13=0,0,X13),IF(ISBLANK(Q13),U13,Q13-O13))</f>
        <v>0</v>
      </c>
      <c r="AB13" s="194">
        <f t="shared" si="6"/>
        <v>0</v>
      </c>
      <c r="AC13" s="172">
        <f t="shared" si="7"/>
        <v>0</v>
      </c>
    </row>
    <row r="14" spans="1:29" ht="13.5" customHeight="1" x14ac:dyDescent="0.2">
      <c r="A14" s="166">
        <f t="shared" si="8"/>
        <v>0</v>
      </c>
      <c r="B14" s="167"/>
      <c r="C14" s="168"/>
      <c r="D14" s="169"/>
      <c r="E14" s="167"/>
      <c r="F14" s="167"/>
      <c r="G14" s="167"/>
      <c r="H14" s="167"/>
      <c r="I14" s="170"/>
      <c r="J14" s="167"/>
      <c r="K14" s="171"/>
      <c r="L14" s="167"/>
      <c r="M14" s="34"/>
      <c r="N14" s="34"/>
      <c r="O14" s="35"/>
      <c r="P14" s="36"/>
      <c r="Q14" s="36"/>
      <c r="R14" s="180"/>
      <c r="S14" s="180"/>
      <c r="T14" s="179">
        <f t="shared" si="0"/>
        <v>0</v>
      </c>
      <c r="U14" s="173">
        <f t="shared" si="1"/>
        <v>0</v>
      </c>
      <c r="V14" s="174">
        <f t="shared" si="2"/>
        <v>0</v>
      </c>
      <c r="W14" s="172">
        <f t="shared" si="3"/>
        <v>0</v>
      </c>
      <c r="X14" s="195">
        <f t="shared" si="11"/>
        <v>0</v>
      </c>
      <c r="Y14" s="174">
        <f t="shared" si="5"/>
        <v>0</v>
      </c>
      <c r="Z14" s="172">
        <f t="shared" si="9"/>
        <v>0</v>
      </c>
      <c r="AA14" s="175">
        <f t="shared" si="12"/>
        <v>0</v>
      </c>
      <c r="AB14" s="194">
        <f t="shared" si="6"/>
        <v>0</v>
      </c>
      <c r="AC14" s="172">
        <f t="shared" si="7"/>
        <v>0</v>
      </c>
    </row>
    <row r="15" spans="1:29" ht="13.5" customHeight="1" x14ac:dyDescent="0.2">
      <c r="A15" s="166">
        <f t="shared" si="8"/>
        <v>0</v>
      </c>
      <c r="B15" s="167"/>
      <c r="C15" s="168"/>
      <c r="D15" s="169"/>
      <c r="E15" s="167"/>
      <c r="F15" s="167"/>
      <c r="G15" s="167"/>
      <c r="H15" s="167"/>
      <c r="I15" s="170"/>
      <c r="J15" s="167"/>
      <c r="K15" s="171"/>
      <c r="L15" s="167"/>
      <c r="M15" s="34"/>
      <c r="N15" s="34"/>
      <c r="O15" s="35"/>
      <c r="P15" s="36"/>
      <c r="Q15" s="36"/>
      <c r="R15" s="180"/>
      <c r="S15" s="180"/>
      <c r="T15" s="179">
        <f t="shared" si="0"/>
        <v>0</v>
      </c>
      <c r="U15" s="173">
        <f t="shared" si="1"/>
        <v>0</v>
      </c>
      <c r="V15" s="174">
        <f t="shared" si="2"/>
        <v>0</v>
      </c>
      <c r="W15" s="172">
        <f t="shared" si="3"/>
        <v>0</v>
      </c>
      <c r="X15" s="195">
        <f t="shared" si="11"/>
        <v>0</v>
      </c>
      <c r="Y15" s="174">
        <f t="shared" si="5"/>
        <v>0</v>
      </c>
      <c r="Z15" s="172">
        <f t="shared" si="9"/>
        <v>0</v>
      </c>
      <c r="AA15" s="175">
        <f t="shared" si="12"/>
        <v>0</v>
      </c>
      <c r="AB15" s="174">
        <f t="shared" ref="AB15:AB17" si="13">IF(AND(O15=0,P15=0),0,IF(Q15=0,V15,AA15/IF(O15=0,P15,O15)))</f>
        <v>0</v>
      </c>
      <c r="AC15" s="172">
        <f t="shared" si="7"/>
        <v>0</v>
      </c>
    </row>
    <row r="16" spans="1:29" ht="13.5" customHeight="1" x14ac:dyDescent="0.2">
      <c r="A16" s="166">
        <f t="shared" si="8"/>
        <v>0</v>
      </c>
      <c r="B16" s="167"/>
      <c r="C16" s="168"/>
      <c r="D16" s="169"/>
      <c r="E16" s="167"/>
      <c r="F16" s="167"/>
      <c r="G16" s="167"/>
      <c r="H16" s="167"/>
      <c r="I16" s="170"/>
      <c r="J16" s="167"/>
      <c r="K16" s="171"/>
      <c r="L16" s="167"/>
      <c r="M16" s="34"/>
      <c r="N16" s="34"/>
      <c r="O16" s="35"/>
      <c r="P16" s="36"/>
      <c r="Q16" s="36"/>
      <c r="R16" s="180"/>
      <c r="S16" s="180"/>
      <c r="T16" s="179">
        <f t="shared" si="0"/>
        <v>0</v>
      </c>
      <c r="U16" s="173">
        <f t="shared" si="1"/>
        <v>0</v>
      </c>
      <c r="V16" s="174">
        <f t="shared" si="2"/>
        <v>0</v>
      </c>
      <c r="W16" s="172">
        <f t="shared" si="3"/>
        <v>0</v>
      </c>
      <c r="X16" s="195">
        <f t="shared" si="11"/>
        <v>0</v>
      </c>
      <c r="Y16" s="174">
        <f t="shared" si="5"/>
        <v>0</v>
      </c>
      <c r="Z16" s="172">
        <f t="shared" si="9"/>
        <v>0</v>
      </c>
      <c r="AA16" s="175">
        <f t="shared" si="12"/>
        <v>0</v>
      </c>
      <c r="AB16" s="174">
        <f t="shared" si="13"/>
        <v>0</v>
      </c>
      <c r="AC16" s="172">
        <f t="shared" si="7"/>
        <v>0</v>
      </c>
    </row>
    <row r="17" spans="1:29" ht="13.5" customHeight="1" x14ac:dyDescent="0.2">
      <c r="A17" s="166">
        <f t="shared" si="8"/>
        <v>0</v>
      </c>
      <c r="B17" s="167"/>
      <c r="C17" s="168"/>
      <c r="D17" s="169"/>
      <c r="E17" s="167"/>
      <c r="F17" s="167"/>
      <c r="G17" s="167"/>
      <c r="H17" s="167"/>
      <c r="I17" s="170"/>
      <c r="J17" s="167"/>
      <c r="K17" s="171"/>
      <c r="L17" s="167"/>
      <c r="M17" s="34"/>
      <c r="N17" s="34"/>
      <c r="O17" s="35"/>
      <c r="P17" s="36"/>
      <c r="Q17" s="36"/>
      <c r="R17" s="180"/>
      <c r="S17" s="180"/>
      <c r="T17" s="179">
        <f t="shared" si="0"/>
        <v>0</v>
      </c>
      <c r="U17" s="173">
        <f t="shared" si="1"/>
        <v>0</v>
      </c>
      <c r="V17" s="174">
        <f t="shared" si="2"/>
        <v>0</v>
      </c>
      <c r="W17" s="172">
        <f t="shared" si="3"/>
        <v>0</v>
      </c>
      <c r="X17" s="195">
        <f t="shared" si="11"/>
        <v>0</v>
      </c>
      <c r="Y17" s="174">
        <f t="shared" si="5"/>
        <v>0</v>
      </c>
      <c r="Z17" s="172">
        <f t="shared" si="9"/>
        <v>0</v>
      </c>
      <c r="AA17" s="175">
        <f t="shared" si="12"/>
        <v>0</v>
      </c>
      <c r="AB17" s="174">
        <f t="shared" si="13"/>
        <v>0</v>
      </c>
      <c r="AC17" s="172">
        <f t="shared" si="7"/>
        <v>0</v>
      </c>
    </row>
    <row r="18" spans="1:29" x14ac:dyDescent="0.2">
      <c r="A18" s="197" t="s">
        <v>202</v>
      </c>
    </row>
  </sheetData>
  <dataValidations count="15">
    <dataValidation allowBlank="1" showInputMessage="1" showErrorMessage="1" promptTitle="Requested Monthly Premium" prompt="Insert requested monthly premium dollar amount. _x000a__x000a_For planned new products where pricing is yet to be finalised, provide premium on best estimate basis._x000a__x000a_For terminating products, leave blank." sqref="Q4:Q5 Q7:Q17" xr:uid="{D3377615-31FF-4816-AD5A-B01C93210831}"/>
    <dataValidation allowBlank="1" showInputMessage="1" showErrorMessage="1" promptTitle="Approved Monthly Premium" prompt="Insert monthly premium dollar amount submitted in approved application, including newly planned terminating products._x000a__x000a_For previously notified terminating products, set to the current price._x000a__x000a_Leave blank for new products." sqref="Q6 P4:P17" xr:uid="{2B494327-2CA3-44F1-BC82-A767B908EB25}"/>
    <dataValidation allowBlank="1" showInputMessage="1" showErrorMessage="1" promptTitle="Total Number of Policies Covered" prompt="Insert total number of policies covered at 30 September 2026." sqref="S4:S17" xr:uid="{FFD0312E-089E-42C2-AD56-B69234C0B2B7}"/>
    <dataValidation allowBlank="1" showInputMessage="1" showErrorMessage="1" promptTitle="Product Code" prompt="Insert full product code per PHIS" sqref="C4:C17" xr:uid="{C249C0FE-383E-411F-B8B9-EAD6DC9AB1A9}"/>
    <dataValidation showInputMessage="1" showErrorMessage="1" errorTitle="Incorrect Format" error="Please enter numbers between 0 and 3000 only - Do not leave cell blank" promptTitle="Annual Excess" prompt="Insert annual excess amount ($)" sqref="M4:M17" xr:uid="{8E0925CE-42CB-454A-96E0-15DC66E1475C}"/>
    <dataValidation showInputMessage="1" showErrorMessage="1" errorTitle="Incorrect Format" error="Please enter numbers between 0 and 3000 only - Do not leave cell blank" promptTitle="Annual Co-Payment" prompt="Insert annual co-payment amount ($)" sqref="N4:N17" xr:uid="{9AEDADBE-7649-49CB-B99A-4FD15204D7C8}"/>
    <dataValidation allowBlank="1" showInputMessage="1" showErrorMessage="1" promptTitle="Monthly Premium 31 March 2026" prompt="Insert the monthly premium dollar amount as of 31 March 2026, leave blank if a new product" sqref="O4:O17" xr:uid="{2BFABFFF-8990-4171-9C1E-7DFDEC5597FD}"/>
    <dataValidation allowBlank="1" showInputMessage="1" showErrorMessage="1" promptTitle="Product Name" prompt="Insert full product name" sqref="D4:D17" xr:uid="{7B508FE2-093D-4EEE-9DEB-36D216A08658}"/>
    <dataValidation allowBlank="1" showInputMessage="1" showErrorMessage="1" promptTitle="Total Number of People Covered" prompt="Insert total number of people covered at 30 September 2026" sqref="R17 R4:R15" xr:uid="{A1A61E5B-3F62-44CD-81F0-DE107139D83D}"/>
    <dataValidation allowBlank="1" showInputMessage="1" showErrorMessage="1" promptTitle="Total Number of People Covered" prompt="Insert total number of people covered at 30 September 2026. Leave blank for terminated products_x000a_" sqref="R16" xr:uid="{735EA3C2-B29E-4FBC-B0D6-069E5833FCAA}"/>
    <dataValidation allowBlank="1" showInputMessage="1" showErrorMessage="1" promptTitle="State" prompt="Select from drop down list" sqref="B4:B15" xr:uid="{23D8DA56-1B30-4902-A0CF-090FFB33945E}"/>
    <dataValidation allowBlank="1" showInputMessage="1" showErrorMessage="1" prompt="If a new product is being proposed to replace a terminating/closing product, please provide the PHIS code of the closing/terminating product" sqref="F3" xr:uid="{D718D675-119B-450C-8612-B2DAEB172E1D}"/>
    <dataValidation allowBlank="1" showInputMessage="1" showErrorMessage="1" promptTitle="Comparator PHIS Code" prompt="Enter the PHIS code of a comparator product. The comparator product may be an insurer's own product or a competitor's product. If no comparator, please leave blank" sqref="G4:G17" xr:uid="{AD838D61-0D75-457D-8845-9789D93B1D63}"/>
    <dataValidation allowBlank="1" showInputMessage="1" showErrorMessage="1" promptTitle="Proposed date of effect" prompt="Enter the proposed date of effect for the premium approval to take effect from. " sqref="I4:I17" xr:uid="{0F8496A2-65B0-4BA8-BAB8-B490C40FEE03}"/>
    <dataValidation allowBlank="1" showInputMessage="1" showErrorMessage="1" prompt="If a new product is being proposed to replace a terminating/closing product, please provide the PHIS code of the closing/terminating product." sqref="F4:F17" xr:uid="{86B943D0-0520-431C-AA66-EA97F9F1B18E}"/>
  </dataValidations>
  <pageMargins left="0.70866141732283472" right="0.70866141732283472" top="0.74803149606299213" bottom="0.74803149606299213" header="0.31496062992125984" footer="0.31496062992125984"/>
  <pageSetup paperSize="8" scale="57" fitToHeight="0" orientation="landscape" r:id="rId1"/>
  <headerFooter>
    <oddHeader>&amp;C&amp;"Aptos"&amp;12&amp;KFF0000 OFFICIAL&amp;1#_x000D_</oddHeader>
    <oddFooter>&amp;C_x000D_&amp;1#&amp;"Aptos"&amp;12&amp;KFF0000 OFFICIAL</oddFooter>
  </headerFooter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promptTitle="Enter insurer name" xr:uid="{38CF0EE3-7A19-4AED-88DF-E5442FCD959F}">
          <x14:formula1>
            <xm:f>'Data Entry Key'!$F$2:$F$29</xm:f>
          </x14:formula1>
          <xm:sqref>B2</xm:sqref>
        </x14:dataValidation>
        <x14:dataValidation type="list" allowBlank="1" showInputMessage="1" showErrorMessage="1" promptTitle="Designated Change?" prompt="Select from drop-down list" xr:uid="{45E6EB75-62BE-4C10-A1FB-4C7B68E45AB0}">
          <x14:formula1>
            <xm:f>'Data Entry Key'!$B$39:$B$41</xm:f>
          </x14:formula1>
          <xm:sqref>H4:H17</xm:sqref>
        </x14:dataValidation>
        <x14:dataValidation type="list" allowBlank="1" showInputMessage="1" showErrorMessage="1" promptTitle="Product Coverage" prompt="Select from drop-down list" xr:uid="{DCE2C28D-D8BE-4F88-91C7-1159400FE6E2}">
          <x14:formula1>
            <xm:f>'Data Entry Key'!$D$2:$D$5</xm:f>
          </x14:formula1>
          <xm:sqref>J4:J17</xm:sqref>
        </x14:dataValidation>
        <x14:dataValidation type="list" allowBlank="1" showInputMessage="1" showErrorMessage="1" promptTitle="Insured Group" prompt="Select from drop-down list" xr:uid="{8952CFD8-BF37-44BB-9AB1-F9CD26C04DD8}">
          <x14:formula1>
            <xm:f>'Data Entry Key'!$B$2:$B$8</xm:f>
          </x14:formula1>
          <xm:sqref>L4:L17</xm:sqref>
        </x14:dataValidation>
        <x14:dataValidation type="list" allowBlank="1" showInputMessage="1" showErrorMessage="1" promptTitle="Hospital Category" prompt="Select from drop-down list" xr:uid="{912497AC-4EA5-47A9-BCF2-D5DC566DB18C}">
          <x14:formula1>
            <xm:f>'Data Entry Key'!$D$8:$D$14</xm:f>
          </x14:formula1>
          <xm:sqref>K4:K17</xm:sqref>
        </x14:dataValidation>
        <x14:dataValidation type="list" allowBlank="1" showInputMessage="1" showErrorMessage="1" promptTitle="State" prompt="Select from drop down list" xr:uid="{4D4374DE-9962-4E6D-A743-0700F2090781}">
          <x14:formula1>
            <xm:f>'Data Entry Key'!$B$11:$B$17</xm:f>
          </x14:formula1>
          <xm:sqref>B16:B17</xm:sqref>
        </x14:dataValidation>
        <x14:dataValidation type="list" allowBlank="1" showInputMessage="1" showErrorMessage="1" xr:uid="{7D81A75D-ED5D-4401-8348-4BBD9ED39C29}">
          <x14:formula1>
            <xm:f>'Data Entry Key'!$B$44:$B$49</xm:f>
          </x14:formula1>
          <xm:sqref>R2</xm:sqref>
        </x14:dataValidation>
        <x14:dataValidation type="list" allowBlank="1" showInputMessage="1" showErrorMessage="1" promptTitle="Product Status" prompt="Select from drop-down list" xr:uid="{8C7A403A-4950-400E-BDCB-BF036E117B92}">
          <x14:formula1>
            <xm:f>'Data Entry Key'!$B$20:$B$25</xm:f>
          </x14:formula1>
          <xm:sqref>E4:E17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DE9E2-26FC-420B-9AFC-279040C14307}">
  <sheetPr>
    <pageSetUpPr fitToPage="1"/>
  </sheetPr>
  <dimension ref="A1:AZ9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ColWidth="0" defaultRowHeight="12.75" zeroHeight="1" x14ac:dyDescent="0.2"/>
  <cols>
    <col min="1" max="1" width="55.7109375" style="37" customWidth="1"/>
    <col min="2" max="19" width="10" style="37" customWidth="1"/>
    <col min="20" max="49" width="9.42578125" style="37" customWidth="1"/>
    <col min="50" max="52" width="9.42578125" style="38" customWidth="1"/>
    <col min="53" max="16384" width="9.42578125" style="37" hidden="1"/>
  </cols>
  <sheetData>
    <row r="1" spans="1:52" ht="20.100000000000001" customHeight="1" x14ac:dyDescent="0.2">
      <c r="A1" s="156" t="str">
        <f>"Template B Health Benefits Fund - Financial Forecasts - " &amp; prem_round &amp; " Out-of-round Premium Year Application- Protected information under PHI Act 2007 when completed"</f>
        <v>Template B Health Benefits Fund - Financial Forecasts - 2026 Out-of-round Premium Year Application- Protected information under PHI Act 2007 when completed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4"/>
      <c r="AY1" s="154"/>
      <c r="AZ1" s="153"/>
    </row>
    <row r="2" spans="1:52" x14ac:dyDescent="0.2">
      <c r="A2" s="157" t="s">
        <v>3</v>
      </c>
      <c r="B2" s="205">
        <f>'Template A - Products'!B2</f>
        <v>0</v>
      </c>
      <c r="C2" s="205"/>
      <c r="D2" s="205"/>
      <c r="E2" s="205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  <c r="AK2" s="152"/>
      <c r="AL2" s="152"/>
      <c r="AM2" s="152"/>
      <c r="AN2" s="152"/>
      <c r="AO2" s="152"/>
      <c r="AP2" s="152"/>
      <c r="AQ2" s="152"/>
      <c r="AR2" s="152"/>
      <c r="AS2" s="152"/>
      <c r="AT2" s="152"/>
      <c r="AU2" s="152"/>
      <c r="AV2" s="152"/>
      <c r="AW2" s="152"/>
      <c r="AX2" s="151"/>
      <c r="AY2" s="151"/>
      <c r="AZ2" s="150"/>
    </row>
    <row r="3" spans="1:52" ht="38.25" x14ac:dyDescent="0.2">
      <c r="A3" s="198" t="s">
        <v>204</v>
      </c>
      <c r="B3" s="148">
        <f t="shared" ref="B3:AV3" si="0">EOMONTH(C3, -1)</f>
        <v>45412</v>
      </c>
      <c r="C3" s="148">
        <f t="shared" si="0"/>
        <v>45443</v>
      </c>
      <c r="D3" s="148">
        <f t="shared" si="0"/>
        <v>45473</v>
      </c>
      <c r="E3" s="148">
        <f t="shared" si="0"/>
        <v>45504</v>
      </c>
      <c r="F3" s="148">
        <f t="shared" si="0"/>
        <v>45535</v>
      </c>
      <c r="G3" s="148">
        <f t="shared" si="0"/>
        <v>45565</v>
      </c>
      <c r="H3" s="148">
        <f t="shared" si="0"/>
        <v>45596</v>
      </c>
      <c r="I3" s="148">
        <f t="shared" si="0"/>
        <v>45626</v>
      </c>
      <c r="J3" s="148">
        <f t="shared" si="0"/>
        <v>45657</v>
      </c>
      <c r="K3" s="148">
        <f t="shared" si="0"/>
        <v>45688</v>
      </c>
      <c r="L3" s="148">
        <f t="shared" si="0"/>
        <v>45716</v>
      </c>
      <c r="M3" s="148">
        <f t="shared" si="0"/>
        <v>45747</v>
      </c>
      <c r="N3" s="148">
        <f t="shared" si="0"/>
        <v>45777</v>
      </c>
      <c r="O3" s="148">
        <f t="shared" si="0"/>
        <v>45808</v>
      </c>
      <c r="P3" s="148">
        <f t="shared" si="0"/>
        <v>45838</v>
      </c>
      <c r="Q3" s="148">
        <f t="shared" si="0"/>
        <v>45869</v>
      </c>
      <c r="R3" s="148">
        <f t="shared" si="0"/>
        <v>45900</v>
      </c>
      <c r="S3" s="149">
        <f t="shared" si="0"/>
        <v>45930</v>
      </c>
      <c r="T3" s="149">
        <f t="shared" si="0"/>
        <v>45961</v>
      </c>
      <c r="U3" s="149">
        <f t="shared" si="0"/>
        <v>45991</v>
      </c>
      <c r="V3" s="149">
        <f t="shared" si="0"/>
        <v>46022</v>
      </c>
      <c r="W3" s="149">
        <f t="shared" si="0"/>
        <v>46053</v>
      </c>
      <c r="X3" s="149">
        <f t="shared" si="0"/>
        <v>46081</v>
      </c>
      <c r="Y3" s="149">
        <f t="shared" si="0"/>
        <v>46112</v>
      </c>
      <c r="Z3" s="149">
        <f t="shared" si="0"/>
        <v>46142</v>
      </c>
      <c r="AA3" s="149">
        <f t="shared" si="0"/>
        <v>46173</v>
      </c>
      <c r="AB3" s="149">
        <f t="shared" si="0"/>
        <v>46203</v>
      </c>
      <c r="AC3" s="149">
        <f t="shared" si="0"/>
        <v>46234</v>
      </c>
      <c r="AD3" s="149">
        <f t="shared" si="0"/>
        <v>46265</v>
      </c>
      <c r="AE3" s="149">
        <f t="shared" si="0"/>
        <v>46295</v>
      </c>
      <c r="AF3" s="149">
        <f t="shared" si="0"/>
        <v>46326</v>
      </c>
      <c r="AG3" s="149">
        <f t="shared" si="0"/>
        <v>46356</v>
      </c>
      <c r="AH3" s="149">
        <f t="shared" si="0"/>
        <v>46387</v>
      </c>
      <c r="AI3" s="149">
        <f t="shared" si="0"/>
        <v>46418</v>
      </c>
      <c r="AJ3" s="149">
        <f t="shared" si="0"/>
        <v>46446</v>
      </c>
      <c r="AK3" s="149">
        <f t="shared" si="0"/>
        <v>46477</v>
      </c>
      <c r="AL3" s="149">
        <f t="shared" si="0"/>
        <v>46507</v>
      </c>
      <c r="AM3" s="149">
        <f t="shared" si="0"/>
        <v>46538</v>
      </c>
      <c r="AN3" s="149">
        <f t="shared" si="0"/>
        <v>46568</v>
      </c>
      <c r="AO3" s="149">
        <f t="shared" si="0"/>
        <v>46599</v>
      </c>
      <c r="AP3" s="149">
        <f t="shared" si="0"/>
        <v>46630</v>
      </c>
      <c r="AQ3" s="149">
        <f t="shared" si="0"/>
        <v>46660</v>
      </c>
      <c r="AR3" s="149">
        <f t="shared" si="0"/>
        <v>46691</v>
      </c>
      <c r="AS3" s="149">
        <f t="shared" si="0"/>
        <v>46721</v>
      </c>
      <c r="AT3" s="149">
        <f t="shared" si="0"/>
        <v>46752</v>
      </c>
      <c r="AU3" s="149">
        <f t="shared" si="0"/>
        <v>46783</v>
      </c>
      <c r="AV3" s="149">
        <f t="shared" si="0"/>
        <v>46812</v>
      </c>
      <c r="AW3" s="149">
        <f>EOMONTH(prem_year_end, 12)</f>
        <v>46843</v>
      </c>
      <c r="AX3" s="148">
        <f>EOMONTH(AW3, 1)</f>
        <v>46873</v>
      </c>
      <c r="AY3" s="148">
        <f>EOMONTH(AX3, 1)</f>
        <v>46904</v>
      </c>
      <c r="AZ3" s="147">
        <f>EOMONTH(AY3, 1)</f>
        <v>46934</v>
      </c>
    </row>
    <row r="4" spans="1:52" x14ac:dyDescent="0.2">
      <c r="A4" s="199"/>
      <c r="B4" s="146" t="s">
        <v>186</v>
      </c>
      <c r="C4" s="145"/>
      <c r="D4" s="98"/>
      <c r="E4" s="98"/>
      <c r="F4" s="98"/>
      <c r="G4" s="98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103"/>
    </row>
    <row r="5" spans="1:52" x14ac:dyDescent="0.2">
      <c r="A5" s="144" t="s">
        <v>185</v>
      </c>
      <c r="B5" s="143" t="s">
        <v>113</v>
      </c>
      <c r="C5" s="142" t="s">
        <v>113</v>
      </c>
      <c r="D5" s="142" t="s">
        <v>113</v>
      </c>
      <c r="E5" s="142" t="s">
        <v>113</v>
      </c>
      <c r="F5" s="142" t="s">
        <v>113</v>
      </c>
      <c r="G5" s="142" t="s">
        <v>113</v>
      </c>
      <c r="H5" s="142" t="s">
        <v>113</v>
      </c>
      <c r="I5" s="142" t="s">
        <v>113</v>
      </c>
      <c r="J5" s="142" t="s">
        <v>113</v>
      </c>
      <c r="K5" s="142" t="s">
        <v>113</v>
      </c>
      <c r="L5" s="142" t="s">
        <v>113</v>
      </c>
      <c r="M5" s="142" t="s">
        <v>113</v>
      </c>
      <c r="N5" s="142" t="s">
        <v>113</v>
      </c>
      <c r="O5" s="142" t="s">
        <v>113</v>
      </c>
      <c r="P5" s="142" t="s">
        <v>113</v>
      </c>
      <c r="Q5" s="142" t="s">
        <v>113</v>
      </c>
      <c r="R5" s="142" t="s">
        <v>113</v>
      </c>
      <c r="S5" s="142" t="s">
        <v>113</v>
      </c>
      <c r="T5" s="141" t="s">
        <v>116</v>
      </c>
      <c r="U5" s="141" t="s">
        <v>116</v>
      </c>
      <c r="V5" s="141" t="s">
        <v>116</v>
      </c>
      <c r="W5" s="141" t="s">
        <v>116</v>
      </c>
      <c r="X5" s="141" t="s">
        <v>116</v>
      </c>
      <c r="Y5" s="141" t="s">
        <v>116</v>
      </c>
      <c r="Z5" s="141" t="s">
        <v>116</v>
      </c>
      <c r="AA5" s="141" t="s">
        <v>116</v>
      </c>
      <c r="AB5" s="141" t="s">
        <v>116</v>
      </c>
      <c r="AC5" s="141" t="s">
        <v>115</v>
      </c>
      <c r="AD5" s="141" t="s">
        <v>115</v>
      </c>
      <c r="AE5" s="141" t="s">
        <v>115</v>
      </c>
      <c r="AF5" s="141" t="s">
        <v>115</v>
      </c>
      <c r="AG5" s="141" t="s">
        <v>115</v>
      </c>
      <c r="AH5" s="141" t="s">
        <v>115</v>
      </c>
      <c r="AI5" s="141" t="s">
        <v>115</v>
      </c>
      <c r="AJ5" s="141" t="s">
        <v>115</v>
      </c>
      <c r="AK5" s="141" t="s">
        <v>115</v>
      </c>
      <c r="AL5" s="141" t="s">
        <v>115</v>
      </c>
      <c r="AM5" s="141" t="s">
        <v>115</v>
      </c>
      <c r="AN5" s="141" t="s">
        <v>115</v>
      </c>
      <c r="AO5" s="141" t="s">
        <v>115</v>
      </c>
      <c r="AP5" s="141" t="s">
        <v>115</v>
      </c>
      <c r="AQ5" s="141" t="s">
        <v>115</v>
      </c>
      <c r="AR5" s="141" t="s">
        <v>115</v>
      </c>
      <c r="AS5" s="141" t="s">
        <v>115</v>
      </c>
      <c r="AT5" s="141" t="s">
        <v>115</v>
      </c>
      <c r="AU5" s="141" t="s">
        <v>115</v>
      </c>
      <c r="AV5" s="141" t="s">
        <v>115</v>
      </c>
      <c r="AW5" s="141" t="s">
        <v>115</v>
      </c>
      <c r="AX5" s="141" t="s">
        <v>115</v>
      </c>
      <c r="AY5" s="141" t="s">
        <v>115</v>
      </c>
      <c r="AZ5" s="141" t="s">
        <v>115</v>
      </c>
    </row>
    <row r="6" spans="1:52" ht="13.5" thickBot="1" x14ac:dyDescent="0.25">
      <c r="A6" s="140"/>
      <c r="B6" s="139" t="s">
        <v>184</v>
      </c>
      <c r="C6" s="138" t="s">
        <v>184</v>
      </c>
      <c r="D6" s="138" t="s">
        <v>184</v>
      </c>
      <c r="E6" s="138" t="s">
        <v>184</v>
      </c>
      <c r="F6" s="138" t="s">
        <v>184</v>
      </c>
      <c r="G6" s="138" t="s">
        <v>184</v>
      </c>
      <c r="H6" s="138" t="s">
        <v>184</v>
      </c>
      <c r="I6" s="138" t="s">
        <v>184</v>
      </c>
      <c r="J6" s="138" t="s">
        <v>184</v>
      </c>
      <c r="K6" s="138" t="s">
        <v>184</v>
      </c>
      <c r="L6" s="138" t="s">
        <v>184</v>
      </c>
      <c r="M6" s="138" t="s">
        <v>184</v>
      </c>
      <c r="N6" s="138" t="s">
        <v>184</v>
      </c>
      <c r="O6" s="138" t="s">
        <v>184</v>
      </c>
      <c r="P6" s="138" t="s">
        <v>184</v>
      </c>
      <c r="Q6" s="138" t="s">
        <v>184</v>
      </c>
      <c r="R6" s="138" t="s">
        <v>184</v>
      </c>
      <c r="S6" s="138" t="s">
        <v>184</v>
      </c>
      <c r="T6" s="138" t="s">
        <v>184</v>
      </c>
      <c r="U6" s="138" t="s">
        <v>184</v>
      </c>
      <c r="V6" s="138" t="s">
        <v>184</v>
      </c>
      <c r="W6" s="138" t="s">
        <v>184</v>
      </c>
      <c r="X6" s="138" t="s">
        <v>184</v>
      </c>
      <c r="Y6" s="138" t="s">
        <v>184</v>
      </c>
      <c r="Z6" s="138" t="s">
        <v>184</v>
      </c>
      <c r="AA6" s="138" t="s">
        <v>184</v>
      </c>
      <c r="AB6" s="138" t="s">
        <v>184</v>
      </c>
      <c r="AC6" s="138" t="s">
        <v>184</v>
      </c>
      <c r="AD6" s="138" t="s">
        <v>184</v>
      </c>
      <c r="AE6" s="138" t="s">
        <v>184</v>
      </c>
      <c r="AF6" s="138" t="s">
        <v>184</v>
      </c>
      <c r="AG6" s="138" t="s">
        <v>184</v>
      </c>
      <c r="AH6" s="138" t="s">
        <v>184</v>
      </c>
      <c r="AI6" s="138" t="s">
        <v>184</v>
      </c>
      <c r="AJ6" s="138" t="s">
        <v>184</v>
      </c>
      <c r="AK6" s="138" t="s">
        <v>184</v>
      </c>
      <c r="AL6" s="138" t="s">
        <v>184</v>
      </c>
      <c r="AM6" s="138" t="s">
        <v>184</v>
      </c>
      <c r="AN6" s="138" t="s">
        <v>184</v>
      </c>
      <c r="AO6" s="138" t="s">
        <v>184</v>
      </c>
      <c r="AP6" s="138" t="s">
        <v>184</v>
      </c>
      <c r="AQ6" s="138" t="s">
        <v>184</v>
      </c>
      <c r="AR6" s="138" t="s">
        <v>184</v>
      </c>
      <c r="AS6" s="138" t="s">
        <v>184</v>
      </c>
      <c r="AT6" s="138" t="s">
        <v>184</v>
      </c>
      <c r="AU6" s="138" t="s">
        <v>184</v>
      </c>
      <c r="AV6" s="138" t="s">
        <v>184</v>
      </c>
      <c r="AW6" s="138" t="s">
        <v>184</v>
      </c>
      <c r="AX6" s="138" t="s">
        <v>184</v>
      </c>
      <c r="AY6" s="138" t="s">
        <v>184</v>
      </c>
      <c r="AZ6" s="137" t="s">
        <v>184</v>
      </c>
    </row>
    <row r="7" spans="1:52" ht="15.75" x14ac:dyDescent="0.2">
      <c r="A7" s="72" t="s">
        <v>183</v>
      </c>
      <c r="B7" s="136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103"/>
    </row>
    <row r="8" spans="1:52" x14ac:dyDescent="0.2">
      <c r="A8" s="115" t="s">
        <v>182</v>
      </c>
      <c r="B8" s="52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103"/>
    </row>
    <row r="9" spans="1:52" x14ac:dyDescent="0.2">
      <c r="A9" s="77" t="s">
        <v>181</v>
      </c>
      <c r="B9" s="134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133"/>
    </row>
    <row r="10" spans="1:52" x14ac:dyDescent="0.2">
      <c r="A10" s="80" t="s">
        <v>180</v>
      </c>
      <c r="B10" s="64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0"/>
    </row>
    <row r="11" spans="1:52" x14ac:dyDescent="0.2">
      <c r="A11" s="80" t="s">
        <v>179</v>
      </c>
      <c r="B11" s="64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0"/>
    </row>
    <row r="12" spans="1:52" x14ac:dyDescent="0.2">
      <c r="A12" s="77" t="s">
        <v>178</v>
      </c>
      <c r="B12" s="78">
        <f t="shared" ref="B12:AG12" si="1">SUM(B10:B11)</f>
        <v>0</v>
      </c>
      <c r="C12" s="78">
        <f t="shared" si="1"/>
        <v>0</v>
      </c>
      <c r="D12" s="78">
        <f t="shared" si="1"/>
        <v>0</v>
      </c>
      <c r="E12" s="78">
        <f t="shared" si="1"/>
        <v>0</v>
      </c>
      <c r="F12" s="78">
        <f t="shared" si="1"/>
        <v>0</v>
      </c>
      <c r="G12" s="78">
        <f t="shared" si="1"/>
        <v>0</v>
      </c>
      <c r="H12" s="78">
        <f t="shared" si="1"/>
        <v>0</v>
      </c>
      <c r="I12" s="78">
        <f t="shared" si="1"/>
        <v>0</v>
      </c>
      <c r="J12" s="78">
        <f t="shared" si="1"/>
        <v>0</v>
      </c>
      <c r="K12" s="78">
        <f t="shared" si="1"/>
        <v>0</v>
      </c>
      <c r="L12" s="78">
        <f t="shared" si="1"/>
        <v>0</v>
      </c>
      <c r="M12" s="78">
        <f t="shared" si="1"/>
        <v>0</v>
      </c>
      <c r="N12" s="78">
        <f t="shared" si="1"/>
        <v>0</v>
      </c>
      <c r="O12" s="78">
        <f t="shared" si="1"/>
        <v>0</v>
      </c>
      <c r="P12" s="78">
        <f t="shared" si="1"/>
        <v>0</v>
      </c>
      <c r="Q12" s="78">
        <f t="shared" si="1"/>
        <v>0</v>
      </c>
      <c r="R12" s="78">
        <f t="shared" si="1"/>
        <v>0</v>
      </c>
      <c r="S12" s="78">
        <f t="shared" si="1"/>
        <v>0</v>
      </c>
      <c r="T12" s="78">
        <f t="shared" si="1"/>
        <v>0</v>
      </c>
      <c r="U12" s="78">
        <f t="shared" si="1"/>
        <v>0</v>
      </c>
      <c r="V12" s="78">
        <f t="shared" si="1"/>
        <v>0</v>
      </c>
      <c r="W12" s="78">
        <f t="shared" si="1"/>
        <v>0</v>
      </c>
      <c r="X12" s="78">
        <f t="shared" si="1"/>
        <v>0</v>
      </c>
      <c r="Y12" s="78">
        <f t="shared" si="1"/>
        <v>0</v>
      </c>
      <c r="Z12" s="78">
        <f t="shared" si="1"/>
        <v>0</v>
      </c>
      <c r="AA12" s="78">
        <f t="shared" si="1"/>
        <v>0</v>
      </c>
      <c r="AB12" s="78">
        <f t="shared" si="1"/>
        <v>0</v>
      </c>
      <c r="AC12" s="78">
        <f t="shared" si="1"/>
        <v>0</v>
      </c>
      <c r="AD12" s="78">
        <f t="shared" si="1"/>
        <v>0</v>
      </c>
      <c r="AE12" s="78">
        <f t="shared" si="1"/>
        <v>0</v>
      </c>
      <c r="AF12" s="78">
        <f t="shared" si="1"/>
        <v>0</v>
      </c>
      <c r="AG12" s="78">
        <f t="shared" si="1"/>
        <v>0</v>
      </c>
      <c r="AH12" s="78">
        <f t="shared" ref="AH12:AZ12" si="2">SUM(AH10:AH11)</f>
        <v>0</v>
      </c>
      <c r="AI12" s="78">
        <f t="shared" si="2"/>
        <v>0</v>
      </c>
      <c r="AJ12" s="78">
        <f t="shared" si="2"/>
        <v>0</v>
      </c>
      <c r="AK12" s="78">
        <f t="shared" si="2"/>
        <v>0</v>
      </c>
      <c r="AL12" s="78">
        <f t="shared" si="2"/>
        <v>0</v>
      </c>
      <c r="AM12" s="78">
        <f t="shared" si="2"/>
        <v>0</v>
      </c>
      <c r="AN12" s="78">
        <f t="shared" si="2"/>
        <v>0</v>
      </c>
      <c r="AO12" s="78">
        <f t="shared" si="2"/>
        <v>0</v>
      </c>
      <c r="AP12" s="78">
        <f t="shared" si="2"/>
        <v>0</v>
      </c>
      <c r="AQ12" s="78">
        <f t="shared" si="2"/>
        <v>0</v>
      </c>
      <c r="AR12" s="78">
        <f t="shared" si="2"/>
        <v>0</v>
      </c>
      <c r="AS12" s="78">
        <f t="shared" si="2"/>
        <v>0</v>
      </c>
      <c r="AT12" s="78">
        <f t="shared" si="2"/>
        <v>0</v>
      </c>
      <c r="AU12" s="78">
        <f t="shared" si="2"/>
        <v>0</v>
      </c>
      <c r="AV12" s="78">
        <f t="shared" si="2"/>
        <v>0</v>
      </c>
      <c r="AW12" s="78">
        <f t="shared" si="2"/>
        <v>0</v>
      </c>
      <c r="AX12" s="78">
        <f t="shared" si="2"/>
        <v>0</v>
      </c>
      <c r="AY12" s="78">
        <f t="shared" si="2"/>
        <v>0</v>
      </c>
      <c r="AZ12" s="78">
        <f t="shared" si="2"/>
        <v>0</v>
      </c>
    </row>
    <row r="13" spans="1:52" x14ac:dyDescent="0.2">
      <c r="A13" s="80"/>
      <c r="B13" s="107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85"/>
      <c r="U13" s="85"/>
      <c r="V13" s="85"/>
      <c r="W13" s="85"/>
      <c r="X13" s="85"/>
      <c r="Y13" s="85"/>
      <c r="Z13" s="85"/>
      <c r="AA13" s="85"/>
      <c r="AB13" s="98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98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4"/>
    </row>
    <row r="14" spans="1:52" x14ac:dyDescent="0.2">
      <c r="A14" s="77" t="s">
        <v>177</v>
      </c>
      <c r="B14" s="132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2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2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69"/>
    </row>
    <row r="15" spans="1:52" x14ac:dyDescent="0.2">
      <c r="A15" s="80" t="s">
        <v>176</v>
      </c>
      <c r="B15" s="64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0"/>
    </row>
    <row r="16" spans="1:52" x14ac:dyDescent="0.2">
      <c r="A16" s="80" t="s">
        <v>175</v>
      </c>
      <c r="B16" s="64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0"/>
    </row>
    <row r="17" spans="1:52" x14ac:dyDescent="0.2">
      <c r="A17" s="80" t="s">
        <v>174</v>
      </c>
      <c r="B17" s="64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0"/>
    </row>
    <row r="18" spans="1:52" x14ac:dyDescent="0.2">
      <c r="A18" s="80" t="s">
        <v>173</v>
      </c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0"/>
    </row>
    <row r="19" spans="1:52" x14ac:dyDescent="0.2">
      <c r="A19" s="77" t="s">
        <v>172</v>
      </c>
      <c r="B19" s="78">
        <f t="shared" ref="B19:AG19" si="3">SUM(B15:B18)</f>
        <v>0</v>
      </c>
      <c r="C19" s="78">
        <f t="shared" si="3"/>
        <v>0</v>
      </c>
      <c r="D19" s="78">
        <f t="shared" si="3"/>
        <v>0</v>
      </c>
      <c r="E19" s="78">
        <f t="shared" si="3"/>
        <v>0</v>
      </c>
      <c r="F19" s="78">
        <f t="shared" si="3"/>
        <v>0</v>
      </c>
      <c r="G19" s="78">
        <f t="shared" si="3"/>
        <v>0</v>
      </c>
      <c r="H19" s="78">
        <f t="shared" si="3"/>
        <v>0</v>
      </c>
      <c r="I19" s="78">
        <f t="shared" si="3"/>
        <v>0</v>
      </c>
      <c r="J19" s="78">
        <f t="shared" si="3"/>
        <v>0</v>
      </c>
      <c r="K19" s="78">
        <f t="shared" si="3"/>
        <v>0</v>
      </c>
      <c r="L19" s="78">
        <f t="shared" si="3"/>
        <v>0</v>
      </c>
      <c r="M19" s="78">
        <f t="shared" si="3"/>
        <v>0</v>
      </c>
      <c r="N19" s="78">
        <f t="shared" si="3"/>
        <v>0</v>
      </c>
      <c r="O19" s="78">
        <f t="shared" si="3"/>
        <v>0</v>
      </c>
      <c r="P19" s="78">
        <f t="shared" si="3"/>
        <v>0</v>
      </c>
      <c r="Q19" s="78">
        <f t="shared" si="3"/>
        <v>0</v>
      </c>
      <c r="R19" s="78">
        <f t="shared" si="3"/>
        <v>0</v>
      </c>
      <c r="S19" s="78">
        <f t="shared" si="3"/>
        <v>0</v>
      </c>
      <c r="T19" s="78">
        <f t="shared" si="3"/>
        <v>0</v>
      </c>
      <c r="U19" s="78">
        <f t="shared" si="3"/>
        <v>0</v>
      </c>
      <c r="V19" s="78">
        <f t="shared" si="3"/>
        <v>0</v>
      </c>
      <c r="W19" s="78">
        <f t="shared" si="3"/>
        <v>0</v>
      </c>
      <c r="X19" s="78">
        <f t="shared" si="3"/>
        <v>0</v>
      </c>
      <c r="Y19" s="78">
        <f t="shared" si="3"/>
        <v>0</v>
      </c>
      <c r="Z19" s="78">
        <f t="shared" si="3"/>
        <v>0</v>
      </c>
      <c r="AA19" s="78">
        <f t="shared" si="3"/>
        <v>0</v>
      </c>
      <c r="AB19" s="78">
        <f t="shared" si="3"/>
        <v>0</v>
      </c>
      <c r="AC19" s="78">
        <f t="shared" si="3"/>
        <v>0</v>
      </c>
      <c r="AD19" s="78">
        <f t="shared" si="3"/>
        <v>0</v>
      </c>
      <c r="AE19" s="78">
        <f t="shared" si="3"/>
        <v>0</v>
      </c>
      <c r="AF19" s="78">
        <f t="shared" si="3"/>
        <v>0</v>
      </c>
      <c r="AG19" s="78">
        <f t="shared" si="3"/>
        <v>0</v>
      </c>
      <c r="AH19" s="78">
        <f t="shared" ref="AH19:AZ19" si="4">SUM(AH15:AH18)</f>
        <v>0</v>
      </c>
      <c r="AI19" s="78">
        <f t="shared" si="4"/>
        <v>0</v>
      </c>
      <c r="AJ19" s="78">
        <f t="shared" si="4"/>
        <v>0</v>
      </c>
      <c r="AK19" s="78">
        <f t="shared" si="4"/>
        <v>0</v>
      </c>
      <c r="AL19" s="78">
        <f t="shared" si="4"/>
        <v>0</v>
      </c>
      <c r="AM19" s="78">
        <f t="shared" si="4"/>
        <v>0</v>
      </c>
      <c r="AN19" s="78">
        <f t="shared" si="4"/>
        <v>0</v>
      </c>
      <c r="AO19" s="78">
        <f t="shared" si="4"/>
        <v>0</v>
      </c>
      <c r="AP19" s="78">
        <f t="shared" si="4"/>
        <v>0</v>
      </c>
      <c r="AQ19" s="78">
        <f t="shared" si="4"/>
        <v>0</v>
      </c>
      <c r="AR19" s="78">
        <f t="shared" si="4"/>
        <v>0</v>
      </c>
      <c r="AS19" s="78">
        <f t="shared" si="4"/>
        <v>0</v>
      </c>
      <c r="AT19" s="78">
        <f t="shared" si="4"/>
        <v>0</v>
      </c>
      <c r="AU19" s="78">
        <f t="shared" si="4"/>
        <v>0</v>
      </c>
      <c r="AV19" s="78">
        <f t="shared" si="4"/>
        <v>0</v>
      </c>
      <c r="AW19" s="78">
        <f t="shared" si="4"/>
        <v>0</v>
      </c>
      <c r="AX19" s="78">
        <f t="shared" si="4"/>
        <v>0</v>
      </c>
      <c r="AY19" s="78">
        <f t="shared" si="4"/>
        <v>0</v>
      </c>
      <c r="AZ19" s="78">
        <f t="shared" si="4"/>
        <v>0</v>
      </c>
    </row>
    <row r="20" spans="1:52" x14ac:dyDescent="0.2">
      <c r="A20" s="77"/>
      <c r="B20" s="110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25"/>
      <c r="U20" s="125"/>
      <c r="V20" s="125"/>
      <c r="W20" s="125"/>
      <c r="X20" s="125"/>
      <c r="Y20" s="125"/>
      <c r="Z20" s="125"/>
      <c r="AA20" s="125"/>
      <c r="AB20" s="106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06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4"/>
    </row>
    <row r="21" spans="1:52" x14ac:dyDescent="0.2">
      <c r="A21" s="77" t="s">
        <v>165</v>
      </c>
      <c r="B21" s="78">
        <f t="shared" ref="B21:AG21" si="5">(B12-B19)</f>
        <v>0</v>
      </c>
      <c r="C21" s="78">
        <f t="shared" si="5"/>
        <v>0</v>
      </c>
      <c r="D21" s="78">
        <f t="shared" si="5"/>
        <v>0</v>
      </c>
      <c r="E21" s="78">
        <f t="shared" si="5"/>
        <v>0</v>
      </c>
      <c r="F21" s="78">
        <f t="shared" si="5"/>
        <v>0</v>
      </c>
      <c r="G21" s="78">
        <f t="shared" si="5"/>
        <v>0</v>
      </c>
      <c r="H21" s="78">
        <f t="shared" si="5"/>
        <v>0</v>
      </c>
      <c r="I21" s="78">
        <f t="shared" si="5"/>
        <v>0</v>
      </c>
      <c r="J21" s="78">
        <f t="shared" si="5"/>
        <v>0</v>
      </c>
      <c r="K21" s="78">
        <f t="shared" si="5"/>
        <v>0</v>
      </c>
      <c r="L21" s="78">
        <f t="shared" si="5"/>
        <v>0</v>
      </c>
      <c r="M21" s="78">
        <f t="shared" si="5"/>
        <v>0</v>
      </c>
      <c r="N21" s="78">
        <f t="shared" si="5"/>
        <v>0</v>
      </c>
      <c r="O21" s="78">
        <f t="shared" si="5"/>
        <v>0</v>
      </c>
      <c r="P21" s="78">
        <f t="shared" si="5"/>
        <v>0</v>
      </c>
      <c r="Q21" s="78">
        <f t="shared" si="5"/>
        <v>0</v>
      </c>
      <c r="R21" s="78">
        <f t="shared" si="5"/>
        <v>0</v>
      </c>
      <c r="S21" s="78">
        <f t="shared" si="5"/>
        <v>0</v>
      </c>
      <c r="T21" s="78">
        <f t="shared" si="5"/>
        <v>0</v>
      </c>
      <c r="U21" s="78">
        <f t="shared" si="5"/>
        <v>0</v>
      </c>
      <c r="V21" s="78">
        <f t="shared" si="5"/>
        <v>0</v>
      </c>
      <c r="W21" s="78">
        <f t="shared" si="5"/>
        <v>0</v>
      </c>
      <c r="X21" s="78">
        <f t="shared" si="5"/>
        <v>0</v>
      </c>
      <c r="Y21" s="78">
        <f t="shared" si="5"/>
        <v>0</v>
      </c>
      <c r="Z21" s="78">
        <f t="shared" si="5"/>
        <v>0</v>
      </c>
      <c r="AA21" s="78">
        <f t="shared" si="5"/>
        <v>0</v>
      </c>
      <c r="AB21" s="78">
        <f t="shared" si="5"/>
        <v>0</v>
      </c>
      <c r="AC21" s="78">
        <f t="shared" si="5"/>
        <v>0</v>
      </c>
      <c r="AD21" s="78">
        <f t="shared" si="5"/>
        <v>0</v>
      </c>
      <c r="AE21" s="78">
        <f t="shared" si="5"/>
        <v>0</v>
      </c>
      <c r="AF21" s="78">
        <f t="shared" si="5"/>
        <v>0</v>
      </c>
      <c r="AG21" s="78">
        <f t="shared" si="5"/>
        <v>0</v>
      </c>
      <c r="AH21" s="78">
        <f t="shared" ref="AH21:AZ21" si="6">(AH12-AH19)</f>
        <v>0</v>
      </c>
      <c r="AI21" s="78">
        <f t="shared" si="6"/>
        <v>0</v>
      </c>
      <c r="AJ21" s="78">
        <f t="shared" si="6"/>
        <v>0</v>
      </c>
      <c r="AK21" s="78">
        <f t="shared" si="6"/>
        <v>0</v>
      </c>
      <c r="AL21" s="78">
        <f t="shared" si="6"/>
        <v>0</v>
      </c>
      <c r="AM21" s="78">
        <f t="shared" si="6"/>
        <v>0</v>
      </c>
      <c r="AN21" s="78">
        <f t="shared" si="6"/>
        <v>0</v>
      </c>
      <c r="AO21" s="78">
        <f t="shared" si="6"/>
        <v>0</v>
      </c>
      <c r="AP21" s="78">
        <f t="shared" si="6"/>
        <v>0</v>
      </c>
      <c r="AQ21" s="78">
        <f t="shared" si="6"/>
        <v>0</v>
      </c>
      <c r="AR21" s="78">
        <f t="shared" si="6"/>
        <v>0</v>
      </c>
      <c r="AS21" s="78">
        <f t="shared" si="6"/>
        <v>0</v>
      </c>
      <c r="AT21" s="78">
        <f t="shared" si="6"/>
        <v>0</v>
      </c>
      <c r="AU21" s="78">
        <f t="shared" si="6"/>
        <v>0</v>
      </c>
      <c r="AV21" s="78">
        <f t="shared" si="6"/>
        <v>0</v>
      </c>
      <c r="AW21" s="78">
        <f t="shared" si="6"/>
        <v>0</v>
      </c>
      <c r="AX21" s="78">
        <f t="shared" si="6"/>
        <v>0</v>
      </c>
      <c r="AY21" s="78">
        <f t="shared" si="6"/>
        <v>0</v>
      </c>
      <c r="AZ21" s="78">
        <f t="shared" si="6"/>
        <v>0</v>
      </c>
    </row>
    <row r="22" spans="1:52" x14ac:dyDescent="0.2">
      <c r="A22" s="77" t="s">
        <v>164</v>
      </c>
      <c r="B22" s="120" t="e">
        <f t="shared" ref="B22:AG22" si="7">1-(B19/B12)</f>
        <v>#DIV/0!</v>
      </c>
      <c r="C22" s="120" t="e">
        <f t="shared" si="7"/>
        <v>#DIV/0!</v>
      </c>
      <c r="D22" s="120" t="e">
        <f t="shared" si="7"/>
        <v>#DIV/0!</v>
      </c>
      <c r="E22" s="120" t="e">
        <f t="shared" si="7"/>
        <v>#DIV/0!</v>
      </c>
      <c r="F22" s="120" t="e">
        <f t="shared" si="7"/>
        <v>#DIV/0!</v>
      </c>
      <c r="G22" s="120" t="e">
        <f t="shared" si="7"/>
        <v>#DIV/0!</v>
      </c>
      <c r="H22" s="120" t="e">
        <f t="shared" si="7"/>
        <v>#DIV/0!</v>
      </c>
      <c r="I22" s="120" t="e">
        <f t="shared" si="7"/>
        <v>#DIV/0!</v>
      </c>
      <c r="J22" s="120" t="e">
        <f t="shared" si="7"/>
        <v>#DIV/0!</v>
      </c>
      <c r="K22" s="120" t="e">
        <f t="shared" si="7"/>
        <v>#DIV/0!</v>
      </c>
      <c r="L22" s="120" t="e">
        <f t="shared" si="7"/>
        <v>#DIV/0!</v>
      </c>
      <c r="M22" s="120" t="e">
        <f t="shared" si="7"/>
        <v>#DIV/0!</v>
      </c>
      <c r="N22" s="120" t="e">
        <f t="shared" si="7"/>
        <v>#DIV/0!</v>
      </c>
      <c r="O22" s="120" t="e">
        <f t="shared" si="7"/>
        <v>#DIV/0!</v>
      </c>
      <c r="P22" s="120" t="e">
        <f t="shared" si="7"/>
        <v>#DIV/0!</v>
      </c>
      <c r="Q22" s="120" t="e">
        <f t="shared" si="7"/>
        <v>#DIV/0!</v>
      </c>
      <c r="R22" s="120" t="e">
        <f t="shared" si="7"/>
        <v>#DIV/0!</v>
      </c>
      <c r="S22" s="120" t="e">
        <f t="shared" si="7"/>
        <v>#DIV/0!</v>
      </c>
      <c r="T22" s="120" t="e">
        <f t="shared" si="7"/>
        <v>#DIV/0!</v>
      </c>
      <c r="U22" s="120" t="e">
        <f t="shared" si="7"/>
        <v>#DIV/0!</v>
      </c>
      <c r="V22" s="120" t="e">
        <f t="shared" si="7"/>
        <v>#DIV/0!</v>
      </c>
      <c r="W22" s="120" t="e">
        <f t="shared" si="7"/>
        <v>#DIV/0!</v>
      </c>
      <c r="X22" s="120" t="e">
        <f t="shared" si="7"/>
        <v>#DIV/0!</v>
      </c>
      <c r="Y22" s="120" t="e">
        <f t="shared" si="7"/>
        <v>#DIV/0!</v>
      </c>
      <c r="Z22" s="120" t="e">
        <f t="shared" si="7"/>
        <v>#DIV/0!</v>
      </c>
      <c r="AA22" s="120" t="e">
        <f t="shared" si="7"/>
        <v>#DIV/0!</v>
      </c>
      <c r="AB22" s="120" t="e">
        <f t="shared" si="7"/>
        <v>#DIV/0!</v>
      </c>
      <c r="AC22" s="120" t="e">
        <f t="shared" si="7"/>
        <v>#DIV/0!</v>
      </c>
      <c r="AD22" s="120" t="e">
        <f t="shared" si="7"/>
        <v>#DIV/0!</v>
      </c>
      <c r="AE22" s="120" t="e">
        <f t="shared" si="7"/>
        <v>#DIV/0!</v>
      </c>
      <c r="AF22" s="120" t="e">
        <f t="shared" si="7"/>
        <v>#DIV/0!</v>
      </c>
      <c r="AG22" s="120" t="e">
        <f t="shared" si="7"/>
        <v>#DIV/0!</v>
      </c>
      <c r="AH22" s="120" t="e">
        <f t="shared" ref="AH22:AZ22" si="8">1-(AH19/AH12)</f>
        <v>#DIV/0!</v>
      </c>
      <c r="AI22" s="120" t="e">
        <f t="shared" si="8"/>
        <v>#DIV/0!</v>
      </c>
      <c r="AJ22" s="120" t="e">
        <f t="shared" si="8"/>
        <v>#DIV/0!</v>
      </c>
      <c r="AK22" s="120" t="e">
        <f t="shared" si="8"/>
        <v>#DIV/0!</v>
      </c>
      <c r="AL22" s="120" t="e">
        <f t="shared" si="8"/>
        <v>#DIV/0!</v>
      </c>
      <c r="AM22" s="120" t="e">
        <f t="shared" si="8"/>
        <v>#DIV/0!</v>
      </c>
      <c r="AN22" s="120" t="e">
        <f t="shared" si="8"/>
        <v>#DIV/0!</v>
      </c>
      <c r="AO22" s="120" t="e">
        <f t="shared" si="8"/>
        <v>#DIV/0!</v>
      </c>
      <c r="AP22" s="120" t="e">
        <f t="shared" si="8"/>
        <v>#DIV/0!</v>
      </c>
      <c r="AQ22" s="120" t="e">
        <f t="shared" si="8"/>
        <v>#DIV/0!</v>
      </c>
      <c r="AR22" s="120" t="e">
        <f t="shared" si="8"/>
        <v>#DIV/0!</v>
      </c>
      <c r="AS22" s="120" t="e">
        <f t="shared" si="8"/>
        <v>#DIV/0!</v>
      </c>
      <c r="AT22" s="120" t="e">
        <f t="shared" si="8"/>
        <v>#DIV/0!</v>
      </c>
      <c r="AU22" s="120" t="e">
        <f t="shared" si="8"/>
        <v>#DIV/0!</v>
      </c>
      <c r="AV22" s="120" t="e">
        <f t="shared" si="8"/>
        <v>#DIV/0!</v>
      </c>
      <c r="AW22" s="120" t="e">
        <f t="shared" si="8"/>
        <v>#DIV/0!</v>
      </c>
      <c r="AX22" s="120" t="e">
        <f t="shared" si="8"/>
        <v>#DIV/0!</v>
      </c>
      <c r="AY22" s="120" t="e">
        <f t="shared" si="8"/>
        <v>#DIV/0!</v>
      </c>
      <c r="AZ22" s="120" t="e">
        <f t="shared" si="8"/>
        <v>#DIV/0!</v>
      </c>
    </row>
    <row r="23" spans="1:52" x14ac:dyDescent="0.2">
      <c r="A23" s="77"/>
      <c r="B23" s="110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12"/>
      <c r="U23" s="112"/>
      <c r="V23" s="112"/>
      <c r="W23" s="112"/>
      <c r="X23" s="112"/>
      <c r="Y23" s="112"/>
      <c r="Z23" s="112"/>
      <c r="AA23" s="112"/>
      <c r="AB23" s="4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4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1"/>
    </row>
    <row r="24" spans="1:52" x14ac:dyDescent="0.2">
      <c r="A24" s="80" t="s">
        <v>171</v>
      </c>
      <c r="B24" s="64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0"/>
    </row>
    <row r="25" spans="1:52" x14ac:dyDescent="0.2">
      <c r="A25" s="119"/>
      <c r="B25" s="110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25"/>
      <c r="U25" s="125"/>
      <c r="V25" s="125"/>
      <c r="W25" s="125"/>
      <c r="X25" s="125"/>
      <c r="Y25" s="125"/>
      <c r="Z25" s="125"/>
      <c r="AA25" s="125"/>
      <c r="AB25" s="106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06"/>
      <c r="AO25" s="125"/>
      <c r="AP25" s="125"/>
      <c r="AQ25" s="125"/>
      <c r="AR25" s="125"/>
      <c r="AS25" s="125"/>
      <c r="AT25" s="125"/>
      <c r="AU25" s="125"/>
      <c r="AV25" s="125"/>
      <c r="AW25" s="125"/>
      <c r="AX25" s="125"/>
      <c r="AY25" s="125"/>
      <c r="AZ25" s="124"/>
    </row>
    <row r="26" spans="1:52" x14ac:dyDescent="0.2">
      <c r="A26" s="119" t="s">
        <v>170</v>
      </c>
      <c r="B26" s="120" t="e">
        <f t="shared" ref="B26:AG26" si="9">B24/B12</f>
        <v>#DIV/0!</v>
      </c>
      <c r="C26" s="120" t="e">
        <f t="shared" si="9"/>
        <v>#DIV/0!</v>
      </c>
      <c r="D26" s="120" t="e">
        <f t="shared" si="9"/>
        <v>#DIV/0!</v>
      </c>
      <c r="E26" s="120" t="e">
        <f t="shared" si="9"/>
        <v>#DIV/0!</v>
      </c>
      <c r="F26" s="120" t="e">
        <f t="shared" si="9"/>
        <v>#DIV/0!</v>
      </c>
      <c r="G26" s="120" t="e">
        <f t="shared" si="9"/>
        <v>#DIV/0!</v>
      </c>
      <c r="H26" s="120" t="e">
        <f t="shared" si="9"/>
        <v>#DIV/0!</v>
      </c>
      <c r="I26" s="120" t="e">
        <f t="shared" si="9"/>
        <v>#DIV/0!</v>
      </c>
      <c r="J26" s="120" t="e">
        <f t="shared" si="9"/>
        <v>#DIV/0!</v>
      </c>
      <c r="K26" s="120" t="e">
        <f t="shared" si="9"/>
        <v>#DIV/0!</v>
      </c>
      <c r="L26" s="120" t="e">
        <f t="shared" si="9"/>
        <v>#DIV/0!</v>
      </c>
      <c r="M26" s="120" t="e">
        <f t="shared" si="9"/>
        <v>#DIV/0!</v>
      </c>
      <c r="N26" s="120" t="e">
        <f t="shared" si="9"/>
        <v>#DIV/0!</v>
      </c>
      <c r="O26" s="120" t="e">
        <f t="shared" si="9"/>
        <v>#DIV/0!</v>
      </c>
      <c r="P26" s="120" t="e">
        <f t="shared" si="9"/>
        <v>#DIV/0!</v>
      </c>
      <c r="Q26" s="120" t="e">
        <f t="shared" si="9"/>
        <v>#DIV/0!</v>
      </c>
      <c r="R26" s="120" t="e">
        <f t="shared" si="9"/>
        <v>#DIV/0!</v>
      </c>
      <c r="S26" s="120" t="e">
        <f t="shared" si="9"/>
        <v>#DIV/0!</v>
      </c>
      <c r="T26" s="120" t="e">
        <f t="shared" si="9"/>
        <v>#DIV/0!</v>
      </c>
      <c r="U26" s="120" t="e">
        <f t="shared" si="9"/>
        <v>#DIV/0!</v>
      </c>
      <c r="V26" s="120" t="e">
        <f t="shared" si="9"/>
        <v>#DIV/0!</v>
      </c>
      <c r="W26" s="120" t="e">
        <f t="shared" si="9"/>
        <v>#DIV/0!</v>
      </c>
      <c r="X26" s="120" t="e">
        <f t="shared" si="9"/>
        <v>#DIV/0!</v>
      </c>
      <c r="Y26" s="120" t="e">
        <f t="shared" si="9"/>
        <v>#DIV/0!</v>
      </c>
      <c r="Z26" s="120" t="e">
        <f t="shared" si="9"/>
        <v>#DIV/0!</v>
      </c>
      <c r="AA26" s="120" t="e">
        <f t="shared" si="9"/>
        <v>#DIV/0!</v>
      </c>
      <c r="AB26" s="120" t="e">
        <f t="shared" si="9"/>
        <v>#DIV/0!</v>
      </c>
      <c r="AC26" s="120" t="e">
        <f t="shared" si="9"/>
        <v>#DIV/0!</v>
      </c>
      <c r="AD26" s="120" t="e">
        <f t="shared" si="9"/>
        <v>#DIV/0!</v>
      </c>
      <c r="AE26" s="120" t="e">
        <f t="shared" si="9"/>
        <v>#DIV/0!</v>
      </c>
      <c r="AF26" s="120" t="e">
        <f t="shared" si="9"/>
        <v>#DIV/0!</v>
      </c>
      <c r="AG26" s="120" t="e">
        <f t="shared" si="9"/>
        <v>#DIV/0!</v>
      </c>
      <c r="AH26" s="120" t="e">
        <f t="shared" ref="AH26:AZ26" si="10">AH24/AH12</f>
        <v>#DIV/0!</v>
      </c>
      <c r="AI26" s="120" t="e">
        <f t="shared" si="10"/>
        <v>#DIV/0!</v>
      </c>
      <c r="AJ26" s="120" t="e">
        <f t="shared" si="10"/>
        <v>#DIV/0!</v>
      </c>
      <c r="AK26" s="120" t="e">
        <f t="shared" si="10"/>
        <v>#DIV/0!</v>
      </c>
      <c r="AL26" s="120" t="e">
        <f t="shared" si="10"/>
        <v>#DIV/0!</v>
      </c>
      <c r="AM26" s="120" t="e">
        <f t="shared" si="10"/>
        <v>#DIV/0!</v>
      </c>
      <c r="AN26" s="120" t="e">
        <f t="shared" si="10"/>
        <v>#DIV/0!</v>
      </c>
      <c r="AO26" s="120" t="e">
        <f t="shared" si="10"/>
        <v>#DIV/0!</v>
      </c>
      <c r="AP26" s="120" t="e">
        <f t="shared" si="10"/>
        <v>#DIV/0!</v>
      </c>
      <c r="AQ26" s="120" t="e">
        <f t="shared" si="10"/>
        <v>#DIV/0!</v>
      </c>
      <c r="AR26" s="120" t="e">
        <f t="shared" si="10"/>
        <v>#DIV/0!</v>
      </c>
      <c r="AS26" s="120" t="e">
        <f t="shared" si="10"/>
        <v>#DIV/0!</v>
      </c>
      <c r="AT26" s="120" t="e">
        <f t="shared" si="10"/>
        <v>#DIV/0!</v>
      </c>
      <c r="AU26" s="120" t="e">
        <f t="shared" si="10"/>
        <v>#DIV/0!</v>
      </c>
      <c r="AV26" s="120" t="e">
        <f t="shared" si="10"/>
        <v>#DIV/0!</v>
      </c>
      <c r="AW26" s="120" t="e">
        <f t="shared" si="10"/>
        <v>#DIV/0!</v>
      </c>
      <c r="AX26" s="120" t="e">
        <f t="shared" si="10"/>
        <v>#DIV/0!</v>
      </c>
      <c r="AY26" s="120" t="e">
        <f t="shared" si="10"/>
        <v>#DIV/0!</v>
      </c>
      <c r="AZ26" s="120" t="e">
        <f t="shared" si="10"/>
        <v>#DIV/0!</v>
      </c>
    </row>
    <row r="27" spans="1:52" x14ac:dyDescent="0.2">
      <c r="A27" s="119"/>
      <c r="B27" s="131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6"/>
    </row>
    <row r="28" spans="1:52" x14ac:dyDescent="0.2">
      <c r="A28" s="119" t="s">
        <v>162</v>
      </c>
      <c r="B28" s="78">
        <f t="shared" ref="B28:AG28" si="11">B12-B19-B24</f>
        <v>0</v>
      </c>
      <c r="C28" s="78">
        <f t="shared" si="11"/>
        <v>0</v>
      </c>
      <c r="D28" s="78">
        <f t="shared" si="11"/>
        <v>0</v>
      </c>
      <c r="E28" s="78">
        <f t="shared" si="11"/>
        <v>0</v>
      </c>
      <c r="F28" s="78">
        <f t="shared" si="11"/>
        <v>0</v>
      </c>
      <c r="G28" s="78">
        <f t="shared" si="11"/>
        <v>0</v>
      </c>
      <c r="H28" s="78">
        <f t="shared" si="11"/>
        <v>0</v>
      </c>
      <c r="I28" s="78">
        <f t="shared" si="11"/>
        <v>0</v>
      </c>
      <c r="J28" s="78">
        <f t="shared" si="11"/>
        <v>0</v>
      </c>
      <c r="K28" s="78">
        <f t="shared" si="11"/>
        <v>0</v>
      </c>
      <c r="L28" s="78">
        <f t="shared" si="11"/>
        <v>0</v>
      </c>
      <c r="M28" s="78">
        <f t="shared" si="11"/>
        <v>0</v>
      </c>
      <c r="N28" s="78">
        <f t="shared" si="11"/>
        <v>0</v>
      </c>
      <c r="O28" s="78">
        <f t="shared" si="11"/>
        <v>0</v>
      </c>
      <c r="P28" s="78">
        <f t="shared" si="11"/>
        <v>0</v>
      </c>
      <c r="Q28" s="78">
        <f t="shared" si="11"/>
        <v>0</v>
      </c>
      <c r="R28" s="78">
        <f t="shared" si="11"/>
        <v>0</v>
      </c>
      <c r="S28" s="78">
        <f t="shared" si="11"/>
        <v>0</v>
      </c>
      <c r="T28" s="78">
        <f t="shared" si="11"/>
        <v>0</v>
      </c>
      <c r="U28" s="78">
        <f t="shared" si="11"/>
        <v>0</v>
      </c>
      <c r="V28" s="78">
        <f t="shared" si="11"/>
        <v>0</v>
      </c>
      <c r="W28" s="78">
        <f t="shared" si="11"/>
        <v>0</v>
      </c>
      <c r="X28" s="78">
        <f t="shared" si="11"/>
        <v>0</v>
      </c>
      <c r="Y28" s="78">
        <f t="shared" si="11"/>
        <v>0</v>
      </c>
      <c r="Z28" s="78">
        <f t="shared" si="11"/>
        <v>0</v>
      </c>
      <c r="AA28" s="78">
        <f t="shared" si="11"/>
        <v>0</v>
      </c>
      <c r="AB28" s="78">
        <f t="shared" si="11"/>
        <v>0</v>
      </c>
      <c r="AC28" s="78">
        <f t="shared" si="11"/>
        <v>0</v>
      </c>
      <c r="AD28" s="78">
        <f t="shared" si="11"/>
        <v>0</v>
      </c>
      <c r="AE28" s="78">
        <f t="shared" si="11"/>
        <v>0</v>
      </c>
      <c r="AF28" s="78">
        <f t="shared" si="11"/>
        <v>0</v>
      </c>
      <c r="AG28" s="78">
        <f t="shared" si="11"/>
        <v>0</v>
      </c>
      <c r="AH28" s="78">
        <f t="shared" ref="AH28:AZ28" si="12">AH12-AH19-AH24</f>
        <v>0</v>
      </c>
      <c r="AI28" s="78">
        <f t="shared" si="12"/>
        <v>0</v>
      </c>
      <c r="AJ28" s="78">
        <f t="shared" si="12"/>
        <v>0</v>
      </c>
      <c r="AK28" s="78">
        <f t="shared" si="12"/>
        <v>0</v>
      </c>
      <c r="AL28" s="78">
        <f t="shared" si="12"/>
        <v>0</v>
      </c>
      <c r="AM28" s="78">
        <f t="shared" si="12"/>
        <v>0</v>
      </c>
      <c r="AN28" s="78">
        <f t="shared" si="12"/>
        <v>0</v>
      </c>
      <c r="AO28" s="78">
        <f t="shared" si="12"/>
        <v>0</v>
      </c>
      <c r="AP28" s="78">
        <f t="shared" si="12"/>
        <v>0</v>
      </c>
      <c r="AQ28" s="78">
        <f t="shared" si="12"/>
        <v>0</v>
      </c>
      <c r="AR28" s="78">
        <f t="shared" si="12"/>
        <v>0</v>
      </c>
      <c r="AS28" s="78">
        <f t="shared" si="12"/>
        <v>0</v>
      </c>
      <c r="AT28" s="78">
        <f t="shared" si="12"/>
        <v>0</v>
      </c>
      <c r="AU28" s="78">
        <f t="shared" si="12"/>
        <v>0</v>
      </c>
      <c r="AV28" s="78">
        <f t="shared" si="12"/>
        <v>0</v>
      </c>
      <c r="AW28" s="78">
        <f t="shared" si="12"/>
        <v>0</v>
      </c>
      <c r="AX28" s="78">
        <f t="shared" si="12"/>
        <v>0</v>
      </c>
      <c r="AY28" s="78">
        <f t="shared" si="12"/>
        <v>0</v>
      </c>
      <c r="AZ28" s="78">
        <f t="shared" si="12"/>
        <v>0</v>
      </c>
    </row>
    <row r="29" spans="1:52" x14ac:dyDescent="0.2">
      <c r="A29" s="119" t="s">
        <v>161</v>
      </c>
      <c r="B29" s="120" t="e">
        <f t="shared" ref="B29:AG29" si="13">1-((B19+B24)/B12)</f>
        <v>#DIV/0!</v>
      </c>
      <c r="C29" s="120" t="e">
        <f t="shared" si="13"/>
        <v>#DIV/0!</v>
      </c>
      <c r="D29" s="120" t="e">
        <f t="shared" si="13"/>
        <v>#DIV/0!</v>
      </c>
      <c r="E29" s="120" t="e">
        <f t="shared" si="13"/>
        <v>#DIV/0!</v>
      </c>
      <c r="F29" s="120" t="e">
        <f t="shared" si="13"/>
        <v>#DIV/0!</v>
      </c>
      <c r="G29" s="120" t="e">
        <f t="shared" si="13"/>
        <v>#DIV/0!</v>
      </c>
      <c r="H29" s="120" t="e">
        <f t="shared" si="13"/>
        <v>#DIV/0!</v>
      </c>
      <c r="I29" s="120" t="e">
        <f t="shared" si="13"/>
        <v>#DIV/0!</v>
      </c>
      <c r="J29" s="120" t="e">
        <f t="shared" si="13"/>
        <v>#DIV/0!</v>
      </c>
      <c r="K29" s="120" t="e">
        <f t="shared" si="13"/>
        <v>#DIV/0!</v>
      </c>
      <c r="L29" s="120" t="e">
        <f t="shared" si="13"/>
        <v>#DIV/0!</v>
      </c>
      <c r="M29" s="120" t="e">
        <f t="shared" si="13"/>
        <v>#DIV/0!</v>
      </c>
      <c r="N29" s="120" t="e">
        <f t="shared" si="13"/>
        <v>#DIV/0!</v>
      </c>
      <c r="O29" s="120" t="e">
        <f t="shared" si="13"/>
        <v>#DIV/0!</v>
      </c>
      <c r="P29" s="120" t="e">
        <f t="shared" si="13"/>
        <v>#DIV/0!</v>
      </c>
      <c r="Q29" s="120" t="e">
        <f t="shared" si="13"/>
        <v>#DIV/0!</v>
      </c>
      <c r="R29" s="120" t="e">
        <f t="shared" si="13"/>
        <v>#DIV/0!</v>
      </c>
      <c r="S29" s="120" t="e">
        <f t="shared" si="13"/>
        <v>#DIV/0!</v>
      </c>
      <c r="T29" s="120" t="e">
        <f t="shared" si="13"/>
        <v>#DIV/0!</v>
      </c>
      <c r="U29" s="120" t="e">
        <f t="shared" si="13"/>
        <v>#DIV/0!</v>
      </c>
      <c r="V29" s="120" t="e">
        <f t="shared" si="13"/>
        <v>#DIV/0!</v>
      </c>
      <c r="W29" s="120" t="e">
        <f t="shared" si="13"/>
        <v>#DIV/0!</v>
      </c>
      <c r="X29" s="120" t="e">
        <f t="shared" si="13"/>
        <v>#DIV/0!</v>
      </c>
      <c r="Y29" s="120" t="e">
        <f t="shared" si="13"/>
        <v>#DIV/0!</v>
      </c>
      <c r="Z29" s="120" t="e">
        <f t="shared" si="13"/>
        <v>#DIV/0!</v>
      </c>
      <c r="AA29" s="120" t="e">
        <f t="shared" si="13"/>
        <v>#DIV/0!</v>
      </c>
      <c r="AB29" s="120" t="e">
        <f t="shared" si="13"/>
        <v>#DIV/0!</v>
      </c>
      <c r="AC29" s="120" t="e">
        <f t="shared" si="13"/>
        <v>#DIV/0!</v>
      </c>
      <c r="AD29" s="120" t="e">
        <f t="shared" si="13"/>
        <v>#DIV/0!</v>
      </c>
      <c r="AE29" s="120" t="e">
        <f t="shared" si="13"/>
        <v>#DIV/0!</v>
      </c>
      <c r="AF29" s="120" t="e">
        <f t="shared" si="13"/>
        <v>#DIV/0!</v>
      </c>
      <c r="AG29" s="120" t="e">
        <f t="shared" si="13"/>
        <v>#DIV/0!</v>
      </c>
      <c r="AH29" s="120" t="e">
        <f t="shared" ref="AH29:AZ29" si="14">1-((AH19+AH24)/AH12)</f>
        <v>#DIV/0!</v>
      </c>
      <c r="AI29" s="120" t="e">
        <f t="shared" si="14"/>
        <v>#DIV/0!</v>
      </c>
      <c r="AJ29" s="120" t="e">
        <f t="shared" si="14"/>
        <v>#DIV/0!</v>
      </c>
      <c r="AK29" s="120" t="e">
        <f t="shared" si="14"/>
        <v>#DIV/0!</v>
      </c>
      <c r="AL29" s="120" t="e">
        <f t="shared" si="14"/>
        <v>#DIV/0!</v>
      </c>
      <c r="AM29" s="120" t="e">
        <f t="shared" si="14"/>
        <v>#DIV/0!</v>
      </c>
      <c r="AN29" s="120" t="e">
        <f t="shared" si="14"/>
        <v>#DIV/0!</v>
      </c>
      <c r="AO29" s="120" t="e">
        <f t="shared" si="14"/>
        <v>#DIV/0!</v>
      </c>
      <c r="AP29" s="120" t="e">
        <f t="shared" si="14"/>
        <v>#DIV/0!</v>
      </c>
      <c r="AQ29" s="120" t="e">
        <f t="shared" si="14"/>
        <v>#DIV/0!</v>
      </c>
      <c r="AR29" s="120" t="e">
        <f t="shared" si="14"/>
        <v>#DIV/0!</v>
      </c>
      <c r="AS29" s="120" t="e">
        <f t="shared" si="14"/>
        <v>#DIV/0!</v>
      </c>
      <c r="AT29" s="120" t="e">
        <f t="shared" si="14"/>
        <v>#DIV/0!</v>
      </c>
      <c r="AU29" s="120" t="e">
        <f t="shared" si="14"/>
        <v>#DIV/0!</v>
      </c>
      <c r="AV29" s="120" t="e">
        <f t="shared" si="14"/>
        <v>#DIV/0!</v>
      </c>
      <c r="AW29" s="120" t="e">
        <f t="shared" si="14"/>
        <v>#DIV/0!</v>
      </c>
      <c r="AX29" s="120" t="e">
        <f t="shared" si="14"/>
        <v>#DIV/0!</v>
      </c>
      <c r="AY29" s="120" t="e">
        <f t="shared" si="14"/>
        <v>#DIV/0!</v>
      </c>
      <c r="AZ29" s="120" t="e">
        <f t="shared" si="14"/>
        <v>#DIV/0!</v>
      </c>
    </row>
    <row r="30" spans="1:52" x14ac:dyDescent="0.2">
      <c r="A30" s="119"/>
      <c r="B30" s="129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6"/>
    </row>
    <row r="31" spans="1:52" x14ac:dyDescent="0.2">
      <c r="A31" s="114" t="s">
        <v>169</v>
      </c>
      <c r="B31" s="114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2"/>
      <c r="T31" s="112"/>
      <c r="U31" s="112"/>
      <c r="V31" s="112"/>
      <c r="W31" s="112"/>
      <c r="X31" s="112"/>
      <c r="Y31" s="112"/>
      <c r="Z31" s="112"/>
      <c r="AA31" s="112"/>
      <c r="AB31" s="4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4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1"/>
    </row>
    <row r="32" spans="1:52" x14ac:dyDescent="0.2">
      <c r="A32" s="80" t="s">
        <v>168</v>
      </c>
      <c r="B32" s="52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0"/>
    </row>
    <row r="33" spans="1:52" x14ac:dyDescent="0.2">
      <c r="A33" s="80" t="s">
        <v>167</v>
      </c>
      <c r="B33" s="52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0"/>
    </row>
    <row r="34" spans="1:52" x14ac:dyDescent="0.2">
      <c r="A34" s="80" t="s">
        <v>166</v>
      </c>
      <c r="B34" s="52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0"/>
    </row>
    <row r="35" spans="1:52" x14ac:dyDescent="0.2">
      <c r="A35" s="77"/>
      <c r="B35" s="119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25"/>
      <c r="T35" s="125"/>
      <c r="U35" s="125"/>
      <c r="V35" s="125"/>
      <c r="W35" s="125"/>
      <c r="X35" s="125"/>
      <c r="Y35" s="125"/>
      <c r="Z35" s="125"/>
      <c r="AA35" s="125"/>
      <c r="AB35" s="106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06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4"/>
    </row>
    <row r="36" spans="1:52" x14ac:dyDescent="0.2">
      <c r="A36" s="77" t="s">
        <v>165</v>
      </c>
      <c r="B36" s="119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21"/>
      <c r="S36" s="78">
        <f t="shared" ref="S36:AZ36" si="15">S33-S34</f>
        <v>0</v>
      </c>
      <c r="T36" s="78">
        <f t="shared" si="15"/>
        <v>0</v>
      </c>
      <c r="U36" s="78">
        <f t="shared" si="15"/>
        <v>0</v>
      </c>
      <c r="V36" s="78">
        <f t="shared" si="15"/>
        <v>0</v>
      </c>
      <c r="W36" s="78">
        <f t="shared" si="15"/>
        <v>0</v>
      </c>
      <c r="X36" s="78">
        <f t="shared" si="15"/>
        <v>0</v>
      </c>
      <c r="Y36" s="78">
        <f t="shared" si="15"/>
        <v>0</v>
      </c>
      <c r="Z36" s="78">
        <f t="shared" si="15"/>
        <v>0</v>
      </c>
      <c r="AA36" s="78">
        <f t="shared" si="15"/>
        <v>0</v>
      </c>
      <c r="AB36" s="78">
        <f t="shared" si="15"/>
        <v>0</v>
      </c>
      <c r="AC36" s="78">
        <f t="shared" si="15"/>
        <v>0</v>
      </c>
      <c r="AD36" s="78">
        <f t="shared" si="15"/>
        <v>0</v>
      </c>
      <c r="AE36" s="78">
        <f t="shared" si="15"/>
        <v>0</v>
      </c>
      <c r="AF36" s="78">
        <f t="shared" si="15"/>
        <v>0</v>
      </c>
      <c r="AG36" s="78">
        <f t="shared" si="15"/>
        <v>0</v>
      </c>
      <c r="AH36" s="78">
        <f t="shared" si="15"/>
        <v>0</v>
      </c>
      <c r="AI36" s="78">
        <f t="shared" si="15"/>
        <v>0</v>
      </c>
      <c r="AJ36" s="78">
        <f t="shared" si="15"/>
        <v>0</v>
      </c>
      <c r="AK36" s="78">
        <f t="shared" si="15"/>
        <v>0</v>
      </c>
      <c r="AL36" s="78">
        <f t="shared" si="15"/>
        <v>0</v>
      </c>
      <c r="AM36" s="78">
        <f t="shared" si="15"/>
        <v>0</v>
      </c>
      <c r="AN36" s="78">
        <f t="shared" si="15"/>
        <v>0</v>
      </c>
      <c r="AO36" s="78">
        <f t="shared" si="15"/>
        <v>0</v>
      </c>
      <c r="AP36" s="78">
        <f t="shared" si="15"/>
        <v>0</v>
      </c>
      <c r="AQ36" s="78">
        <f t="shared" si="15"/>
        <v>0</v>
      </c>
      <c r="AR36" s="78">
        <f t="shared" si="15"/>
        <v>0</v>
      </c>
      <c r="AS36" s="78">
        <f t="shared" si="15"/>
        <v>0</v>
      </c>
      <c r="AT36" s="78">
        <f t="shared" si="15"/>
        <v>0</v>
      </c>
      <c r="AU36" s="78">
        <f t="shared" si="15"/>
        <v>0</v>
      </c>
      <c r="AV36" s="78">
        <f t="shared" si="15"/>
        <v>0</v>
      </c>
      <c r="AW36" s="78">
        <f t="shared" si="15"/>
        <v>0</v>
      </c>
      <c r="AX36" s="78">
        <f t="shared" si="15"/>
        <v>0</v>
      </c>
      <c r="AY36" s="78">
        <f t="shared" si="15"/>
        <v>0</v>
      </c>
      <c r="AZ36" s="78">
        <f t="shared" si="15"/>
        <v>0</v>
      </c>
    </row>
    <row r="37" spans="1:52" x14ac:dyDescent="0.2">
      <c r="A37" s="77" t="s">
        <v>164</v>
      </c>
      <c r="B37" s="119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21"/>
      <c r="S37" s="120" t="e">
        <f t="shared" ref="S37:AZ37" si="16">1-(S34/S33)</f>
        <v>#DIV/0!</v>
      </c>
      <c r="T37" s="120" t="e">
        <f t="shared" si="16"/>
        <v>#DIV/0!</v>
      </c>
      <c r="U37" s="120" t="e">
        <f t="shared" si="16"/>
        <v>#DIV/0!</v>
      </c>
      <c r="V37" s="120" t="e">
        <f t="shared" si="16"/>
        <v>#DIV/0!</v>
      </c>
      <c r="W37" s="120" t="e">
        <f t="shared" si="16"/>
        <v>#DIV/0!</v>
      </c>
      <c r="X37" s="120" t="e">
        <f t="shared" si="16"/>
        <v>#DIV/0!</v>
      </c>
      <c r="Y37" s="120" t="e">
        <f t="shared" si="16"/>
        <v>#DIV/0!</v>
      </c>
      <c r="Z37" s="120" t="e">
        <f t="shared" si="16"/>
        <v>#DIV/0!</v>
      </c>
      <c r="AA37" s="120" t="e">
        <f t="shared" si="16"/>
        <v>#DIV/0!</v>
      </c>
      <c r="AB37" s="120" t="e">
        <f t="shared" si="16"/>
        <v>#DIV/0!</v>
      </c>
      <c r="AC37" s="120" t="e">
        <f t="shared" si="16"/>
        <v>#DIV/0!</v>
      </c>
      <c r="AD37" s="120" t="e">
        <f t="shared" si="16"/>
        <v>#DIV/0!</v>
      </c>
      <c r="AE37" s="120" t="e">
        <f t="shared" si="16"/>
        <v>#DIV/0!</v>
      </c>
      <c r="AF37" s="120" t="e">
        <f t="shared" si="16"/>
        <v>#DIV/0!</v>
      </c>
      <c r="AG37" s="120" t="e">
        <f t="shared" si="16"/>
        <v>#DIV/0!</v>
      </c>
      <c r="AH37" s="120" t="e">
        <f t="shared" si="16"/>
        <v>#DIV/0!</v>
      </c>
      <c r="AI37" s="120" t="e">
        <f t="shared" si="16"/>
        <v>#DIV/0!</v>
      </c>
      <c r="AJ37" s="120" t="e">
        <f t="shared" si="16"/>
        <v>#DIV/0!</v>
      </c>
      <c r="AK37" s="120" t="e">
        <f t="shared" si="16"/>
        <v>#DIV/0!</v>
      </c>
      <c r="AL37" s="120" t="e">
        <f t="shared" si="16"/>
        <v>#DIV/0!</v>
      </c>
      <c r="AM37" s="120" t="e">
        <f t="shared" si="16"/>
        <v>#DIV/0!</v>
      </c>
      <c r="AN37" s="120" t="e">
        <f t="shared" si="16"/>
        <v>#DIV/0!</v>
      </c>
      <c r="AO37" s="120" t="e">
        <f t="shared" si="16"/>
        <v>#DIV/0!</v>
      </c>
      <c r="AP37" s="120" t="e">
        <f t="shared" si="16"/>
        <v>#DIV/0!</v>
      </c>
      <c r="AQ37" s="120" t="e">
        <f t="shared" si="16"/>
        <v>#DIV/0!</v>
      </c>
      <c r="AR37" s="120" t="e">
        <f t="shared" si="16"/>
        <v>#DIV/0!</v>
      </c>
      <c r="AS37" s="120" t="e">
        <f t="shared" si="16"/>
        <v>#DIV/0!</v>
      </c>
      <c r="AT37" s="120" t="e">
        <f t="shared" si="16"/>
        <v>#DIV/0!</v>
      </c>
      <c r="AU37" s="120" t="e">
        <f t="shared" si="16"/>
        <v>#DIV/0!</v>
      </c>
      <c r="AV37" s="120" t="e">
        <f t="shared" si="16"/>
        <v>#DIV/0!</v>
      </c>
      <c r="AW37" s="120" t="e">
        <f t="shared" si="16"/>
        <v>#DIV/0!</v>
      </c>
      <c r="AX37" s="120" t="e">
        <f t="shared" si="16"/>
        <v>#DIV/0!</v>
      </c>
      <c r="AY37" s="120" t="e">
        <f t="shared" si="16"/>
        <v>#DIV/0!</v>
      </c>
      <c r="AZ37" s="120" t="e">
        <f t="shared" si="16"/>
        <v>#DIV/0!</v>
      </c>
    </row>
    <row r="38" spans="1:52" x14ac:dyDescent="0.2">
      <c r="A38" s="77"/>
      <c r="B38" s="119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2"/>
      <c r="T38" s="112"/>
      <c r="U38" s="112"/>
      <c r="V38" s="112"/>
      <c r="W38" s="112"/>
      <c r="X38" s="112"/>
      <c r="Y38" s="112"/>
      <c r="Z38" s="112"/>
      <c r="AA38" s="112"/>
      <c r="AB38" s="4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4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1"/>
    </row>
    <row r="39" spans="1:52" x14ac:dyDescent="0.2">
      <c r="A39" s="80" t="s">
        <v>163</v>
      </c>
      <c r="B39" s="52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</row>
    <row r="40" spans="1:52" x14ac:dyDescent="0.2">
      <c r="A40" s="80"/>
      <c r="B40" s="52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2"/>
    </row>
    <row r="41" spans="1:52" x14ac:dyDescent="0.2">
      <c r="A41" s="77" t="s">
        <v>162</v>
      </c>
      <c r="B41" s="119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21"/>
      <c r="S41" s="78">
        <f t="shared" ref="S41:AZ41" si="17">S33-S34-S39</f>
        <v>0</v>
      </c>
      <c r="T41" s="78">
        <f t="shared" si="17"/>
        <v>0</v>
      </c>
      <c r="U41" s="78">
        <f t="shared" si="17"/>
        <v>0</v>
      </c>
      <c r="V41" s="78">
        <f t="shared" si="17"/>
        <v>0</v>
      </c>
      <c r="W41" s="78">
        <f t="shared" si="17"/>
        <v>0</v>
      </c>
      <c r="X41" s="78">
        <f t="shared" si="17"/>
        <v>0</v>
      </c>
      <c r="Y41" s="78">
        <f t="shared" si="17"/>
        <v>0</v>
      </c>
      <c r="Z41" s="78">
        <f t="shared" si="17"/>
        <v>0</v>
      </c>
      <c r="AA41" s="78">
        <f t="shared" si="17"/>
        <v>0</v>
      </c>
      <c r="AB41" s="78">
        <f t="shared" si="17"/>
        <v>0</v>
      </c>
      <c r="AC41" s="78">
        <f t="shared" si="17"/>
        <v>0</v>
      </c>
      <c r="AD41" s="78">
        <f t="shared" si="17"/>
        <v>0</v>
      </c>
      <c r="AE41" s="78">
        <f t="shared" si="17"/>
        <v>0</v>
      </c>
      <c r="AF41" s="78">
        <f t="shared" si="17"/>
        <v>0</v>
      </c>
      <c r="AG41" s="78">
        <f t="shared" si="17"/>
        <v>0</v>
      </c>
      <c r="AH41" s="78">
        <f t="shared" si="17"/>
        <v>0</v>
      </c>
      <c r="AI41" s="78">
        <f t="shared" si="17"/>
        <v>0</v>
      </c>
      <c r="AJ41" s="78">
        <f t="shared" si="17"/>
        <v>0</v>
      </c>
      <c r="AK41" s="78">
        <f t="shared" si="17"/>
        <v>0</v>
      </c>
      <c r="AL41" s="78">
        <f t="shared" si="17"/>
        <v>0</v>
      </c>
      <c r="AM41" s="78">
        <f t="shared" si="17"/>
        <v>0</v>
      </c>
      <c r="AN41" s="78">
        <f t="shared" si="17"/>
        <v>0</v>
      </c>
      <c r="AO41" s="78">
        <f t="shared" si="17"/>
        <v>0</v>
      </c>
      <c r="AP41" s="78">
        <f t="shared" si="17"/>
        <v>0</v>
      </c>
      <c r="AQ41" s="78">
        <f t="shared" si="17"/>
        <v>0</v>
      </c>
      <c r="AR41" s="78">
        <f t="shared" si="17"/>
        <v>0</v>
      </c>
      <c r="AS41" s="78">
        <f t="shared" si="17"/>
        <v>0</v>
      </c>
      <c r="AT41" s="78">
        <f t="shared" si="17"/>
        <v>0</v>
      </c>
      <c r="AU41" s="78">
        <f t="shared" si="17"/>
        <v>0</v>
      </c>
      <c r="AV41" s="78">
        <f t="shared" si="17"/>
        <v>0</v>
      </c>
      <c r="AW41" s="78">
        <f t="shared" si="17"/>
        <v>0</v>
      </c>
      <c r="AX41" s="78">
        <f t="shared" si="17"/>
        <v>0</v>
      </c>
      <c r="AY41" s="78">
        <f t="shared" si="17"/>
        <v>0</v>
      </c>
      <c r="AZ41" s="78">
        <f t="shared" si="17"/>
        <v>0</v>
      </c>
    </row>
    <row r="42" spans="1:52" x14ac:dyDescent="0.2">
      <c r="A42" s="77" t="s">
        <v>161</v>
      </c>
      <c r="B42" s="119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21"/>
      <c r="S42" s="120" t="e">
        <f t="shared" ref="S42:AZ42" si="18">1-((S34+S39)/S33)</f>
        <v>#DIV/0!</v>
      </c>
      <c r="T42" s="120" t="e">
        <f t="shared" si="18"/>
        <v>#DIV/0!</v>
      </c>
      <c r="U42" s="120" t="e">
        <f t="shared" si="18"/>
        <v>#DIV/0!</v>
      </c>
      <c r="V42" s="120" t="e">
        <f t="shared" si="18"/>
        <v>#DIV/0!</v>
      </c>
      <c r="W42" s="120" t="e">
        <f t="shared" si="18"/>
        <v>#DIV/0!</v>
      </c>
      <c r="X42" s="120" t="e">
        <f t="shared" si="18"/>
        <v>#DIV/0!</v>
      </c>
      <c r="Y42" s="120" t="e">
        <f t="shared" si="18"/>
        <v>#DIV/0!</v>
      </c>
      <c r="Z42" s="120" t="e">
        <f t="shared" si="18"/>
        <v>#DIV/0!</v>
      </c>
      <c r="AA42" s="120" t="e">
        <f t="shared" si="18"/>
        <v>#DIV/0!</v>
      </c>
      <c r="AB42" s="120" t="e">
        <f t="shared" si="18"/>
        <v>#DIV/0!</v>
      </c>
      <c r="AC42" s="120" t="e">
        <f t="shared" si="18"/>
        <v>#DIV/0!</v>
      </c>
      <c r="AD42" s="120" t="e">
        <f t="shared" si="18"/>
        <v>#DIV/0!</v>
      </c>
      <c r="AE42" s="120" t="e">
        <f t="shared" si="18"/>
        <v>#DIV/0!</v>
      </c>
      <c r="AF42" s="120" t="e">
        <f t="shared" si="18"/>
        <v>#DIV/0!</v>
      </c>
      <c r="AG42" s="120" t="e">
        <f t="shared" si="18"/>
        <v>#DIV/0!</v>
      </c>
      <c r="AH42" s="120" t="e">
        <f t="shared" si="18"/>
        <v>#DIV/0!</v>
      </c>
      <c r="AI42" s="120" t="e">
        <f t="shared" si="18"/>
        <v>#DIV/0!</v>
      </c>
      <c r="AJ42" s="120" t="e">
        <f t="shared" si="18"/>
        <v>#DIV/0!</v>
      </c>
      <c r="AK42" s="120" t="e">
        <f t="shared" si="18"/>
        <v>#DIV/0!</v>
      </c>
      <c r="AL42" s="120" t="e">
        <f t="shared" si="18"/>
        <v>#DIV/0!</v>
      </c>
      <c r="AM42" s="120" t="e">
        <f t="shared" si="18"/>
        <v>#DIV/0!</v>
      </c>
      <c r="AN42" s="120" t="e">
        <f t="shared" si="18"/>
        <v>#DIV/0!</v>
      </c>
      <c r="AO42" s="120" t="e">
        <f t="shared" si="18"/>
        <v>#DIV/0!</v>
      </c>
      <c r="AP42" s="120" t="e">
        <f t="shared" si="18"/>
        <v>#DIV/0!</v>
      </c>
      <c r="AQ42" s="120" t="e">
        <f t="shared" si="18"/>
        <v>#DIV/0!</v>
      </c>
      <c r="AR42" s="120" t="e">
        <f t="shared" si="18"/>
        <v>#DIV/0!</v>
      </c>
      <c r="AS42" s="120" t="e">
        <f t="shared" si="18"/>
        <v>#DIV/0!</v>
      </c>
      <c r="AT42" s="120" t="e">
        <f t="shared" si="18"/>
        <v>#DIV/0!</v>
      </c>
      <c r="AU42" s="120" t="e">
        <f t="shared" si="18"/>
        <v>#DIV/0!</v>
      </c>
      <c r="AV42" s="120" t="e">
        <f t="shared" si="18"/>
        <v>#DIV/0!</v>
      </c>
      <c r="AW42" s="120" t="e">
        <f t="shared" si="18"/>
        <v>#DIV/0!</v>
      </c>
      <c r="AX42" s="120" t="e">
        <f t="shared" si="18"/>
        <v>#DIV/0!</v>
      </c>
      <c r="AY42" s="120" t="e">
        <f t="shared" si="18"/>
        <v>#DIV/0!</v>
      </c>
      <c r="AZ42" s="120" t="e">
        <f t="shared" si="18"/>
        <v>#DIV/0!</v>
      </c>
    </row>
    <row r="43" spans="1:52" x14ac:dyDescent="0.2">
      <c r="A43" s="77"/>
      <c r="B43" s="119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7"/>
      <c r="T43" s="117"/>
      <c r="U43" s="117"/>
      <c r="V43" s="117"/>
      <c r="W43" s="117"/>
      <c r="X43" s="117"/>
      <c r="Y43" s="117"/>
      <c r="Z43" s="117"/>
      <c r="AA43" s="117"/>
      <c r="AB43" s="98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98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6"/>
    </row>
    <row r="44" spans="1:52" x14ac:dyDescent="0.2">
      <c r="A44" s="115" t="s">
        <v>160</v>
      </c>
      <c r="B44" s="114"/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2"/>
      <c r="T44" s="112"/>
      <c r="U44" s="112"/>
      <c r="V44" s="112"/>
      <c r="W44" s="112"/>
      <c r="X44" s="112"/>
      <c r="Y44" s="112"/>
      <c r="Z44" s="112"/>
      <c r="AA44" s="112"/>
      <c r="AB44" s="4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4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1"/>
    </row>
    <row r="45" spans="1:52" x14ac:dyDescent="0.2">
      <c r="A45" s="80" t="s">
        <v>159</v>
      </c>
      <c r="B45" s="52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</row>
    <row r="46" spans="1:52" x14ac:dyDescent="0.2">
      <c r="A46" s="80" t="s">
        <v>158</v>
      </c>
      <c r="B46" s="52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0"/>
    </row>
    <row r="47" spans="1:52" x14ac:dyDescent="0.2">
      <c r="A47" s="80" t="s">
        <v>157</v>
      </c>
      <c r="B47" s="52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0"/>
    </row>
    <row r="48" spans="1:52" x14ac:dyDescent="0.2">
      <c r="A48" s="77"/>
      <c r="B48" s="110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5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5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8"/>
    </row>
    <row r="49" spans="1:52" x14ac:dyDescent="0.2">
      <c r="A49" s="80" t="s">
        <v>156</v>
      </c>
      <c r="B49" s="64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0"/>
    </row>
    <row r="50" spans="1:52" x14ac:dyDescent="0.2">
      <c r="A50" s="80" t="s">
        <v>155</v>
      </c>
      <c r="B50" s="64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0"/>
    </row>
    <row r="51" spans="1:52" x14ac:dyDescent="0.2">
      <c r="A51" s="77"/>
      <c r="B51" s="107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6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6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4"/>
    </row>
    <row r="52" spans="1:52" ht="15.75" x14ac:dyDescent="0.2">
      <c r="A52" s="72" t="s">
        <v>154</v>
      </c>
      <c r="B52" s="52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49"/>
      <c r="AG52" s="49"/>
      <c r="AH52" s="98"/>
      <c r="AI52" s="49"/>
      <c r="AJ52" s="49"/>
      <c r="AK52" s="98"/>
      <c r="AL52" s="49"/>
      <c r="AM52" s="49"/>
      <c r="AN52" s="98"/>
      <c r="AO52" s="49"/>
      <c r="AP52" s="49"/>
      <c r="AQ52" s="98"/>
      <c r="AR52" s="49"/>
      <c r="AS52" s="49"/>
      <c r="AT52" s="98"/>
      <c r="AU52" s="49"/>
      <c r="AV52" s="49"/>
      <c r="AW52" s="49"/>
      <c r="AX52" s="49"/>
      <c r="AY52" s="49"/>
      <c r="AZ52" s="103"/>
    </row>
    <row r="53" spans="1:52" ht="25.5" x14ac:dyDescent="0.2">
      <c r="A53" s="102" t="s">
        <v>153</v>
      </c>
      <c r="B53" s="55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101"/>
      <c r="T53" s="49"/>
      <c r="U53" s="49"/>
      <c r="V53" s="101"/>
      <c r="W53" s="49"/>
      <c r="X53" s="49"/>
      <c r="Y53" s="101"/>
      <c r="Z53" s="49"/>
      <c r="AA53" s="49"/>
      <c r="AB53" s="101"/>
      <c r="AC53" s="49"/>
      <c r="AD53" s="49"/>
      <c r="AE53" s="101"/>
      <c r="AF53" s="49"/>
      <c r="AG53" s="49"/>
      <c r="AH53" s="101"/>
      <c r="AI53" s="49"/>
      <c r="AJ53" s="49"/>
      <c r="AK53" s="101"/>
      <c r="AL53" s="49"/>
      <c r="AM53" s="49"/>
      <c r="AN53" s="101"/>
      <c r="AO53" s="49"/>
      <c r="AP53" s="49"/>
      <c r="AQ53" s="101"/>
      <c r="AR53" s="49"/>
      <c r="AS53" s="49"/>
      <c r="AT53" s="101"/>
      <c r="AU53" s="49"/>
      <c r="AV53" s="49"/>
      <c r="AW53" s="101"/>
      <c r="AX53" s="49"/>
      <c r="AY53" s="49"/>
      <c r="AZ53" s="101"/>
    </row>
    <row r="54" spans="1:52" x14ac:dyDescent="0.2">
      <c r="A54" s="80"/>
      <c r="B54" s="100"/>
      <c r="C54" s="97"/>
      <c r="D54" s="97"/>
      <c r="E54" s="97"/>
      <c r="F54" s="97"/>
      <c r="G54" s="97"/>
      <c r="H54" s="97"/>
      <c r="I54" s="97"/>
      <c r="J54" s="97"/>
      <c r="K54" s="97"/>
      <c r="L54" s="97"/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8"/>
      <c r="AC54" s="97"/>
      <c r="AD54" s="97"/>
      <c r="AE54" s="97"/>
      <c r="AF54" s="99"/>
      <c r="AG54" s="99"/>
      <c r="AH54" s="97"/>
      <c r="AI54" s="99"/>
      <c r="AJ54" s="99"/>
      <c r="AK54" s="97"/>
      <c r="AL54" s="97"/>
      <c r="AM54" s="97"/>
      <c r="AN54" s="98"/>
      <c r="AO54" s="97"/>
      <c r="AP54" s="97"/>
      <c r="AQ54" s="97"/>
      <c r="AR54" s="97"/>
      <c r="AS54" s="97"/>
      <c r="AT54" s="97"/>
      <c r="AU54" s="97"/>
      <c r="AV54" s="97"/>
      <c r="AW54" s="97"/>
      <c r="AX54" s="97"/>
      <c r="AY54" s="97"/>
      <c r="AZ54" s="96"/>
    </row>
    <row r="55" spans="1:52" ht="15.75" x14ac:dyDescent="0.2">
      <c r="A55" s="95" t="s">
        <v>152</v>
      </c>
      <c r="B55" s="94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2"/>
      <c r="AY55" s="92"/>
      <c r="AZ55" s="91"/>
    </row>
    <row r="56" spans="1:52" ht="15.75" x14ac:dyDescent="0.2">
      <c r="A56" s="72" t="s">
        <v>151</v>
      </c>
      <c r="B56" s="90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70"/>
      <c r="X56" s="70"/>
      <c r="Y56" s="85"/>
      <c r="Z56" s="49"/>
      <c r="AA56" s="70"/>
      <c r="AB56" s="85"/>
      <c r="AC56" s="70"/>
      <c r="AD56" s="70"/>
      <c r="AE56" s="85"/>
      <c r="AF56" s="70"/>
      <c r="AG56" s="70"/>
      <c r="AH56" s="85"/>
      <c r="AI56" s="70"/>
      <c r="AJ56" s="70"/>
      <c r="AK56" s="85"/>
      <c r="AL56" s="49"/>
      <c r="AM56" s="70"/>
      <c r="AN56" s="85"/>
      <c r="AO56" s="70"/>
      <c r="AP56" s="70"/>
      <c r="AQ56" s="85"/>
      <c r="AR56" s="70"/>
      <c r="AS56" s="70"/>
      <c r="AT56" s="85"/>
      <c r="AU56" s="70"/>
      <c r="AV56" s="70"/>
      <c r="AW56" s="85"/>
      <c r="AX56" s="89"/>
      <c r="AY56" s="89"/>
      <c r="AZ56" s="88"/>
    </row>
    <row r="57" spans="1:52" x14ac:dyDescent="0.2">
      <c r="A57" s="52" t="s">
        <v>150</v>
      </c>
      <c r="B57" s="55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53"/>
      <c r="T57" s="49"/>
      <c r="U57" s="49"/>
      <c r="V57" s="53"/>
      <c r="W57" s="49"/>
      <c r="X57" s="49"/>
      <c r="Y57" s="53"/>
      <c r="Z57" s="49"/>
      <c r="AA57" s="49"/>
      <c r="AB57" s="53"/>
      <c r="AC57" s="49"/>
      <c r="AD57" s="49"/>
      <c r="AE57" s="53"/>
      <c r="AF57" s="49"/>
      <c r="AG57" s="49"/>
      <c r="AH57" s="53"/>
      <c r="AI57" s="49"/>
      <c r="AJ57" s="49"/>
      <c r="AK57" s="53"/>
      <c r="AL57" s="49"/>
      <c r="AM57" s="49"/>
      <c r="AN57" s="53"/>
      <c r="AO57" s="49"/>
      <c r="AP57" s="49"/>
      <c r="AQ57" s="53"/>
      <c r="AR57" s="49"/>
      <c r="AS57" s="49"/>
      <c r="AT57" s="53"/>
      <c r="AU57" s="49"/>
      <c r="AV57" s="49"/>
      <c r="AW57" s="53"/>
      <c r="AX57" s="49"/>
      <c r="AY57" s="49"/>
      <c r="AZ57" s="53"/>
    </row>
    <row r="58" spans="1:52" x14ac:dyDescent="0.2">
      <c r="A58" s="52" t="s">
        <v>149</v>
      </c>
      <c r="B58" s="55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81"/>
      <c r="T58" s="49"/>
      <c r="U58" s="49"/>
      <c r="V58" s="81"/>
      <c r="W58" s="49"/>
      <c r="X58" s="49"/>
      <c r="Y58" s="81"/>
      <c r="Z58" s="49"/>
      <c r="AA58" s="49"/>
      <c r="AB58" s="81"/>
      <c r="AC58" s="49"/>
      <c r="AD58" s="49"/>
      <c r="AE58" s="81"/>
      <c r="AF58" s="49"/>
      <c r="AG58" s="49"/>
      <c r="AH58" s="81"/>
      <c r="AI58" s="49"/>
      <c r="AJ58" s="49"/>
      <c r="AK58" s="81"/>
      <c r="AL58" s="49"/>
      <c r="AM58" s="49"/>
      <c r="AN58" s="81"/>
      <c r="AO58" s="49"/>
      <c r="AP58" s="49"/>
      <c r="AQ58" s="81"/>
      <c r="AR58" s="49"/>
      <c r="AS58" s="49"/>
      <c r="AT58" s="81"/>
      <c r="AU58" s="49"/>
      <c r="AV58" s="49"/>
      <c r="AW58" s="81"/>
      <c r="AX58" s="49"/>
      <c r="AY58" s="49"/>
      <c r="AZ58" s="81"/>
    </row>
    <row r="59" spans="1:52" x14ac:dyDescent="0.2">
      <c r="A59" s="52" t="s">
        <v>148</v>
      </c>
      <c r="B59" s="55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81"/>
      <c r="T59" s="49"/>
      <c r="U59" s="49"/>
      <c r="V59" s="81"/>
      <c r="W59" s="49"/>
      <c r="X59" s="49"/>
      <c r="Y59" s="81"/>
      <c r="Z59" s="49"/>
      <c r="AA59" s="49"/>
      <c r="AB59" s="81"/>
      <c r="AC59" s="49"/>
      <c r="AD59" s="49"/>
      <c r="AE59" s="81"/>
      <c r="AF59" s="49"/>
      <c r="AG59" s="49"/>
      <c r="AH59" s="81"/>
      <c r="AI59" s="49"/>
      <c r="AJ59" s="49"/>
      <c r="AK59" s="81"/>
      <c r="AL59" s="49"/>
      <c r="AM59" s="49"/>
      <c r="AN59" s="81"/>
      <c r="AO59" s="49"/>
      <c r="AP59" s="49"/>
      <c r="AQ59" s="81"/>
      <c r="AR59" s="49"/>
      <c r="AS59" s="49"/>
      <c r="AT59" s="81"/>
      <c r="AU59" s="49"/>
      <c r="AV59" s="49"/>
      <c r="AW59" s="81"/>
      <c r="AX59" s="49"/>
      <c r="AY59" s="49"/>
      <c r="AZ59" s="81"/>
    </row>
    <row r="60" spans="1:52" x14ac:dyDescent="0.2">
      <c r="A60" s="52" t="s">
        <v>147</v>
      </c>
      <c r="B60" s="55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81"/>
      <c r="T60" s="49"/>
      <c r="U60" s="49"/>
      <c r="V60" s="81"/>
      <c r="W60" s="49"/>
      <c r="X60" s="49"/>
      <c r="Y60" s="81"/>
      <c r="Z60" s="49"/>
      <c r="AA60" s="49"/>
      <c r="AB60" s="81"/>
      <c r="AC60" s="49"/>
      <c r="AD60" s="49"/>
      <c r="AE60" s="81"/>
      <c r="AF60" s="49"/>
      <c r="AG60" s="49"/>
      <c r="AH60" s="81"/>
      <c r="AI60" s="49"/>
      <c r="AJ60" s="49"/>
      <c r="AK60" s="81"/>
      <c r="AL60" s="49"/>
      <c r="AM60" s="49"/>
      <c r="AN60" s="81"/>
      <c r="AO60" s="49"/>
      <c r="AP60" s="49"/>
      <c r="AQ60" s="81"/>
      <c r="AR60" s="49"/>
      <c r="AS60" s="49"/>
      <c r="AT60" s="81"/>
      <c r="AU60" s="49"/>
      <c r="AV60" s="49"/>
      <c r="AW60" s="81"/>
      <c r="AX60" s="49"/>
      <c r="AY60" s="49"/>
      <c r="AZ60" s="81"/>
    </row>
    <row r="61" spans="1:52" x14ac:dyDescent="0.2">
      <c r="A61" s="52" t="s">
        <v>146</v>
      </c>
      <c r="B61" s="55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81"/>
      <c r="T61" s="49"/>
      <c r="U61" s="49"/>
      <c r="V61" s="81"/>
      <c r="W61" s="49"/>
      <c r="X61" s="49"/>
      <c r="Y61" s="81"/>
      <c r="Z61" s="49"/>
      <c r="AA61" s="49"/>
      <c r="AB61" s="81"/>
      <c r="AC61" s="49"/>
      <c r="AD61" s="49"/>
      <c r="AE61" s="81"/>
      <c r="AF61" s="49"/>
      <c r="AG61" s="49"/>
      <c r="AH61" s="81"/>
      <c r="AI61" s="49"/>
      <c r="AJ61" s="49"/>
      <c r="AK61" s="81"/>
      <c r="AL61" s="49"/>
      <c r="AM61" s="49"/>
      <c r="AN61" s="81"/>
      <c r="AO61" s="49"/>
      <c r="AP61" s="49"/>
      <c r="AQ61" s="81"/>
      <c r="AR61" s="49"/>
      <c r="AS61" s="49"/>
      <c r="AT61" s="81"/>
      <c r="AU61" s="49"/>
      <c r="AV61" s="49"/>
      <c r="AW61" s="81"/>
      <c r="AX61" s="49"/>
      <c r="AY61" s="49"/>
      <c r="AZ61" s="81"/>
    </row>
    <row r="62" spans="1:52" x14ac:dyDescent="0.2">
      <c r="A62" s="52" t="s">
        <v>145</v>
      </c>
      <c r="B62" s="55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8"/>
      <c r="T62" s="49"/>
      <c r="U62" s="49"/>
      <c r="V62" s="48"/>
      <c r="W62" s="49"/>
      <c r="X62" s="49"/>
      <c r="Y62" s="48"/>
      <c r="Z62" s="49"/>
      <c r="AA62" s="49"/>
      <c r="AB62" s="48"/>
      <c r="AC62" s="49"/>
      <c r="AD62" s="49"/>
      <c r="AE62" s="48"/>
      <c r="AF62" s="49"/>
      <c r="AG62" s="49"/>
      <c r="AH62" s="48"/>
      <c r="AI62" s="49"/>
      <c r="AJ62" s="49"/>
      <c r="AK62" s="48"/>
      <c r="AL62" s="49"/>
      <c r="AM62" s="49"/>
      <c r="AN62" s="48"/>
      <c r="AO62" s="49"/>
      <c r="AP62" s="49"/>
      <c r="AQ62" s="48"/>
      <c r="AR62" s="49"/>
      <c r="AS62" s="49"/>
      <c r="AT62" s="48"/>
      <c r="AU62" s="49"/>
      <c r="AV62" s="49"/>
      <c r="AW62" s="48"/>
      <c r="AX62" s="49"/>
      <c r="AY62" s="49"/>
      <c r="AZ62" s="48"/>
    </row>
    <row r="63" spans="1:52" x14ac:dyDescent="0.2">
      <c r="A63" s="77"/>
      <c r="B63" s="76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87"/>
      <c r="T63" s="74"/>
      <c r="U63" s="74"/>
      <c r="V63" s="87"/>
      <c r="W63" s="74"/>
      <c r="X63" s="74"/>
      <c r="Y63" s="87"/>
      <c r="Z63" s="74"/>
      <c r="AA63" s="74"/>
      <c r="AB63" s="87"/>
      <c r="AC63" s="74"/>
      <c r="AD63" s="74"/>
      <c r="AE63" s="87"/>
      <c r="AF63" s="74"/>
      <c r="AG63" s="74"/>
      <c r="AH63" s="87"/>
      <c r="AI63" s="74"/>
      <c r="AJ63" s="74"/>
      <c r="AK63" s="87"/>
      <c r="AL63" s="74"/>
      <c r="AM63" s="74"/>
      <c r="AN63" s="87"/>
      <c r="AO63" s="74"/>
      <c r="AP63" s="74"/>
      <c r="AQ63" s="87"/>
      <c r="AR63" s="74"/>
      <c r="AS63" s="74"/>
      <c r="AT63" s="87"/>
      <c r="AU63" s="74"/>
      <c r="AV63" s="74"/>
      <c r="AW63" s="87"/>
      <c r="AX63" s="74"/>
      <c r="AY63" s="74"/>
      <c r="AZ63" s="86"/>
    </row>
    <row r="64" spans="1:52" ht="15.75" x14ac:dyDescent="0.2">
      <c r="A64" s="72" t="s">
        <v>128</v>
      </c>
      <c r="B64" s="71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85"/>
      <c r="T64" s="70"/>
      <c r="U64" s="70"/>
      <c r="V64" s="85"/>
      <c r="W64" s="70"/>
      <c r="X64" s="70"/>
      <c r="Y64" s="85"/>
      <c r="Z64" s="49"/>
      <c r="AA64" s="70"/>
      <c r="AB64" s="85"/>
      <c r="AC64" s="70"/>
      <c r="AD64" s="70"/>
      <c r="AE64" s="85"/>
      <c r="AF64" s="70"/>
      <c r="AG64" s="70"/>
      <c r="AH64" s="85"/>
      <c r="AI64" s="70"/>
      <c r="AJ64" s="70"/>
      <c r="AK64" s="85"/>
      <c r="AL64" s="49"/>
      <c r="AM64" s="70"/>
      <c r="AN64" s="85"/>
      <c r="AO64" s="70"/>
      <c r="AP64" s="70"/>
      <c r="AQ64" s="85"/>
      <c r="AR64" s="70"/>
      <c r="AS64" s="70"/>
      <c r="AT64" s="85"/>
      <c r="AU64" s="70"/>
      <c r="AV64" s="70"/>
      <c r="AW64" s="85"/>
      <c r="AX64" s="70"/>
      <c r="AY64" s="70"/>
      <c r="AZ64" s="84"/>
    </row>
    <row r="65" spans="1:52" x14ac:dyDescent="0.2">
      <c r="A65" s="52" t="s">
        <v>144</v>
      </c>
      <c r="B65" s="55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78">
        <f>SUM(S66,S71,S74)</f>
        <v>0</v>
      </c>
      <c r="T65" s="49"/>
      <c r="U65" s="49"/>
      <c r="V65" s="78">
        <f>SUM(V66,V71,V74)</f>
        <v>0</v>
      </c>
      <c r="W65" s="49"/>
      <c r="X65" s="49"/>
      <c r="Y65" s="78">
        <f>SUM(Y66,Y71,Y74)</f>
        <v>0</v>
      </c>
      <c r="Z65" s="49"/>
      <c r="AA65" s="49"/>
      <c r="AB65" s="78">
        <f>SUM(AB66,AB71,AB74)</f>
        <v>0</v>
      </c>
      <c r="AC65" s="49"/>
      <c r="AD65" s="49"/>
      <c r="AE65" s="78">
        <f>SUM(AE66,AE71,AE74)</f>
        <v>0</v>
      </c>
      <c r="AF65" s="49"/>
      <c r="AG65" s="49"/>
      <c r="AH65" s="78">
        <f>SUM(AH66,AH71,AH74)</f>
        <v>0</v>
      </c>
      <c r="AI65" s="49"/>
      <c r="AJ65" s="49"/>
      <c r="AK65" s="78">
        <f>SUM(AK66,AK71,AK74)</f>
        <v>0</v>
      </c>
      <c r="AL65" s="49"/>
      <c r="AM65" s="49"/>
      <c r="AN65" s="78">
        <f>SUM(AN66,AN71,AN74)</f>
        <v>0</v>
      </c>
      <c r="AO65" s="49"/>
      <c r="AP65" s="49"/>
      <c r="AQ65" s="78">
        <f>SUM(AQ66,AQ71,AQ74)</f>
        <v>0</v>
      </c>
      <c r="AR65" s="49"/>
      <c r="AS65" s="49"/>
      <c r="AT65" s="78">
        <f>SUM(AT66,AT71,AT74)</f>
        <v>0</v>
      </c>
      <c r="AU65" s="49"/>
      <c r="AV65" s="49"/>
      <c r="AW65" s="78">
        <f>SUM(AW66,AW71,AW74)</f>
        <v>0</v>
      </c>
      <c r="AX65" s="49"/>
      <c r="AY65" s="49"/>
      <c r="AZ65" s="78">
        <f>SUM(AZ66,AZ71,AZ74)</f>
        <v>0</v>
      </c>
    </row>
    <row r="66" spans="1:52" x14ac:dyDescent="0.2">
      <c r="A66" s="52" t="s">
        <v>143</v>
      </c>
      <c r="B66" s="55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78">
        <f>SUM(S67:S70)</f>
        <v>0</v>
      </c>
      <c r="T66" s="49"/>
      <c r="U66" s="49"/>
      <c r="V66" s="78">
        <f>SUM(V67:V70)</f>
        <v>0</v>
      </c>
      <c r="W66" s="49"/>
      <c r="X66" s="49"/>
      <c r="Y66" s="78">
        <f>SUM(Y67:Y70)</f>
        <v>0</v>
      </c>
      <c r="Z66" s="49"/>
      <c r="AA66" s="49"/>
      <c r="AB66" s="78">
        <f>SUM(AB67:AB70)</f>
        <v>0</v>
      </c>
      <c r="AC66" s="49"/>
      <c r="AD66" s="49"/>
      <c r="AE66" s="78">
        <f>SUM(AE67:AE70)</f>
        <v>0</v>
      </c>
      <c r="AF66" s="49"/>
      <c r="AG66" s="49"/>
      <c r="AH66" s="78">
        <f>SUM(AH67:AH70)</f>
        <v>0</v>
      </c>
      <c r="AI66" s="49"/>
      <c r="AJ66" s="49"/>
      <c r="AK66" s="78">
        <f>SUM(AK67:AK70)</f>
        <v>0</v>
      </c>
      <c r="AL66" s="49"/>
      <c r="AM66" s="49"/>
      <c r="AN66" s="78">
        <f>SUM(AN67:AN70)</f>
        <v>0</v>
      </c>
      <c r="AO66" s="49"/>
      <c r="AP66" s="49"/>
      <c r="AQ66" s="78">
        <f>SUM(AQ67:AQ70)</f>
        <v>0</v>
      </c>
      <c r="AR66" s="49"/>
      <c r="AS66" s="49"/>
      <c r="AT66" s="78">
        <f>SUM(AT67:AT70)</f>
        <v>0</v>
      </c>
      <c r="AU66" s="49"/>
      <c r="AV66" s="49"/>
      <c r="AW66" s="78">
        <f>SUM(AW67:AW70)</f>
        <v>0</v>
      </c>
      <c r="AX66" s="49"/>
      <c r="AY66" s="49"/>
      <c r="AZ66" s="78">
        <f>SUM(AZ67:AZ70)</f>
        <v>0</v>
      </c>
    </row>
    <row r="67" spans="1:52" x14ac:dyDescent="0.2">
      <c r="A67" s="52" t="s">
        <v>142</v>
      </c>
      <c r="B67" s="55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81"/>
      <c r="T67" s="49"/>
      <c r="U67" s="49"/>
      <c r="V67" s="81"/>
      <c r="W67" s="49"/>
      <c r="X67" s="49"/>
      <c r="Y67" s="81"/>
      <c r="Z67" s="49"/>
      <c r="AA67" s="49"/>
      <c r="AB67" s="81"/>
      <c r="AC67" s="49"/>
      <c r="AD67" s="49"/>
      <c r="AE67" s="81"/>
      <c r="AF67" s="49"/>
      <c r="AG67" s="49"/>
      <c r="AH67" s="81"/>
      <c r="AI67" s="49"/>
      <c r="AJ67" s="49"/>
      <c r="AK67" s="81"/>
      <c r="AL67" s="49"/>
      <c r="AM67" s="49"/>
      <c r="AN67" s="81"/>
      <c r="AO67" s="49"/>
      <c r="AP67" s="49"/>
      <c r="AQ67" s="81"/>
      <c r="AR67" s="49"/>
      <c r="AS67" s="49"/>
      <c r="AT67" s="81"/>
      <c r="AU67" s="49"/>
      <c r="AV67" s="49"/>
      <c r="AW67" s="81"/>
      <c r="AX67" s="49"/>
      <c r="AY67" s="49"/>
      <c r="AZ67" s="81"/>
    </row>
    <row r="68" spans="1:52" x14ac:dyDescent="0.2">
      <c r="A68" s="52" t="s">
        <v>141</v>
      </c>
      <c r="B68" s="55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81"/>
      <c r="T68" s="49"/>
      <c r="U68" s="49"/>
      <c r="V68" s="81"/>
      <c r="W68" s="49"/>
      <c r="X68" s="49"/>
      <c r="Y68" s="81"/>
      <c r="Z68" s="49"/>
      <c r="AA68" s="49"/>
      <c r="AB68" s="81"/>
      <c r="AC68" s="49"/>
      <c r="AD68" s="49"/>
      <c r="AE68" s="81"/>
      <c r="AF68" s="49"/>
      <c r="AG68" s="49"/>
      <c r="AH68" s="81"/>
      <c r="AI68" s="49"/>
      <c r="AJ68" s="49"/>
      <c r="AK68" s="81"/>
      <c r="AL68" s="49"/>
      <c r="AM68" s="49"/>
      <c r="AN68" s="81"/>
      <c r="AO68" s="49"/>
      <c r="AP68" s="49"/>
      <c r="AQ68" s="81"/>
      <c r="AR68" s="49"/>
      <c r="AS68" s="49"/>
      <c r="AT68" s="81"/>
      <c r="AU68" s="49"/>
      <c r="AV68" s="49"/>
      <c r="AW68" s="81"/>
      <c r="AX68" s="49"/>
      <c r="AY68" s="49"/>
      <c r="AZ68" s="81"/>
    </row>
    <row r="69" spans="1:52" x14ac:dyDescent="0.2">
      <c r="A69" s="52" t="s">
        <v>140</v>
      </c>
      <c r="B69" s="55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81"/>
      <c r="T69" s="49"/>
      <c r="U69" s="49"/>
      <c r="V69" s="81"/>
      <c r="W69" s="49"/>
      <c r="X69" s="49"/>
      <c r="Y69" s="81"/>
      <c r="Z69" s="49"/>
      <c r="AA69" s="49"/>
      <c r="AB69" s="81"/>
      <c r="AC69" s="49"/>
      <c r="AD69" s="49"/>
      <c r="AE69" s="81"/>
      <c r="AF69" s="49"/>
      <c r="AG69" s="49"/>
      <c r="AH69" s="81"/>
      <c r="AI69" s="49"/>
      <c r="AJ69" s="49"/>
      <c r="AK69" s="81"/>
      <c r="AL69" s="49"/>
      <c r="AM69" s="49"/>
      <c r="AN69" s="81"/>
      <c r="AO69" s="49"/>
      <c r="AP69" s="49"/>
      <c r="AQ69" s="81"/>
      <c r="AR69" s="49"/>
      <c r="AS69" s="49"/>
      <c r="AT69" s="81"/>
      <c r="AU69" s="49"/>
      <c r="AV69" s="49"/>
      <c r="AW69" s="81"/>
      <c r="AX69" s="49"/>
      <c r="AY69" s="49"/>
      <c r="AZ69" s="81"/>
    </row>
    <row r="70" spans="1:52" x14ac:dyDescent="0.2">
      <c r="A70" s="52" t="s">
        <v>139</v>
      </c>
      <c r="B70" s="55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81"/>
      <c r="T70" s="49"/>
      <c r="U70" s="49"/>
      <c r="V70" s="81"/>
      <c r="W70" s="49"/>
      <c r="X70" s="49"/>
      <c r="Y70" s="81"/>
      <c r="Z70" s="49"/>
      <c r="AA70" s="49"/>
      <c r="AB70" s="81"/>
      <c r="AC70" s="49"/>
      <c r="AD70" s="49"/>
      <c r="AE70" s="81"/>
      <c r="AF70" s="49"/>
      <c r="AG70" s="49"/>
      <c r="AH70" s="81"/>
      <c r="AI70" s="49"/>
      <c r="AJ70" s="49"/>
      <c r="AK70" s="81"/>
      <c r="AL70" s="49"/>
      <c r="AM70" s="49"/>
      <c r="AN70" s="81"/>
      <c r="AO70" s="49"/>
      <c r="AP70" s="49"/>
      <c r="AQ70" s="81"/>
      <c r="AR70" s="49"/>
      <c r="AS70" s="49"/>
      <c r="AT70" s="81"/>
      <c r="AU70" s="49"/>
      <c r="AV70" s="49"/>
      <c r="AW70" s="81"/>
      <c r="AX70" s="49"/>
      <c r="AY70" s="49"/>
      <c r="AZ70" s="81"/>
    </row>
    <row r="71" spans="1:52" x14ac:dyDescent="0.2">
      <c r="A71" s="52" t="s">
        <v>138</v>
      </c>
      <c r="B71" s="55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83">
        <f>SUM(S72:S73)</f>
        <v>0</v>
      </c>
      <c r="T71" s="49"/>
      <c r="U71" s="49"/>
      <c r="V71" s="83">
        <f>SUM(V72:V73)</f>
        <v>0</v>
      </c>
      <c r="W71" s="49"/>
      <c r="X71" s="49"/>
      <c r="Y71" s="83">
        <f>SUM(Y72:Y73)</f>
        <v>0</v>
      </c>
      <c r="Z71" s="49"/>
      <c r="AA71" s="49"/>
      <c r="AB71" s="83">
        <f>SUM(AB72:AB73)</f>
        <v>0</v>
      </c>
      <c r="AC71" s="49"/>
      <c r="AD71" s="49"/>
      <c r="AE71" s="83">
        <f>SUM(AE72:AE73)</f>
        <v>0</v>
      </c>
      <c r="AF71" s="49"/>
      <c r="AG71" s="49"/>
      <c r="AH71" s="83">
        <f>SUM(AH72:AH73)</f>
        <v>0</v>
      </c>
      <c r="AI71" s="49"/>
      <c r="AJ71" s="49"/>
      <c r="AK71" s="83">
        <f>SUM(AK72:AK73)</f>
        <v>0</v>
      </c>
      <c r="AL71" s="49"/>
      <c r="AM71" s="49"/>
      <c r="AN71" s="83">
        <f>SUM(AN72:AN73)</f>
        <v>0</v>
      </c>
      <c r="AO71" s="49"/>
      <c r="AP71" s="49"/>
      <c r="AQ71" s="83">
        <f>SUM(AQ72:AQ73)</f>
        <v>0</v>
      </c>
      <c r="AR71" s="49"/>
      <c r="AS71" s="49"/>
      <c r="AT71" s="83">
        <f>SUM(AT72:AT73)</f>
        <v>0</v>
      </c>
      <c r="AU71" s="49"/>
      <c r="AV71" s="49"/>
      <c r="AW71" s="83">
        <f>SUM(AW72:AW73)</f>
        <v>0</v>
      </c>
      <c r="AX71" s="49"/>
      <c r="AY71" s="49"/>
      <c r="AZ71" s="83">
        <f>SUM(AZ72:AZ73)</f>
        <v>0</v>
      </c>
    </row>
    <row r="72" spans="1:52" x14ac:dyDescent="0.2">
      <c r="A72" s="52" t="s">
        <v>137</v>
      </c>
      <c r="B72" s="55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81"/>
      <c r="T72" s="49"/>
      <c r="U72" s="49"/>
      <c r="V72" s="81"/>
      <c r="W72" s="49"/>
      <c r="X72" s="49"/>
      <c r="Y72" s="81"/>
      <c r="Z72" s="49"/>
      <c r="AA72" s="49"/>
      <c r="AB72" s="81"/>
      <c r="AC72" s="49"/>
      <c r="AD72" s="49"/>
      <c r="AE72" s="81"/>
      <c r="AF72" s="49"/>
      <c r="AG72" s="49"/>
      <c r="AH72" s="81"/>
      <c r="AI72" s="49"/>
      <c r="AJ72" s="49"/>
      <c r="AK72" s="81"/>
      <c r="AL72" s="49"/>
      <c r="AM72" s="49"/>
      <c r="AN72" s="81"/>
      <c r="AO72" s="49"/>
      <c r="AP72" s="49"/>
      <c r="AQ72" s="81"/>
      <c r="AR72" s="49"/>
      <c r="AS72" s="49"/>
      <c r="AT72" s="81"/>
      <c r="AU72" s="49"/>
      <c r="AV72" s="49"/>
      <c r="AW72" s="81"/>
      <c r="AX72" s="49"/>
      <c r="AY72" s="49"/>
      <c r="AZ72" s="81"/>
    </row>
    <row r="73" spans="1:52" x14ac:dyDescent="0.2">
      <c r="A73" s="52" t="s">
        <v>136</v>
      </c>
      <c r="B73" s="55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81"/>
      <c r="T73" s="49"/>
      <c r="U73" s="49"/>
      <c r="V73" s="81"/>
      <c r="W73" s="49"/>
      <c r="X73" s="49"/>
      <c r="Y73" s="81"/>
      <c r="Z73" s="49"/>
      <c r="AA73" s="49"/>
      <c r="AB73" s="81"/>
      <c r="AC73" s="49"/>
      <c r="AD73" s="49"/>
      <c r="AE73" s="81"/>
      <c r="AF73" s="49"/>
      <c r="AG73" s="49"/>
      <c r="AH73" s="81"/>
      <c r="AI73" s="49"/>
      <c r="AJ73" s="49"/>
      <c r="AK73" s="81"/>
      <c r="AL73" s="49"/>
      <c r="AM73" s="49"/>
      <c r="AN73" s="81"/>
      <c r="AO73" s="49"/>
      <c r="AP73" s="49"/>
      <c r="AQ73" s="81"/>
      <c r="AR73" s="49"/>
      <c r="AS73" s="49"/>
      <c r="AT73" s="81"/>
      <c r="AU73" s="49"/>
      <c r="AV73" s="49"/>
      <c r="AW73" s="81"/>
      <c r="AX73" s="49"/>
      <c r="AY73" s="49"/>
      <c r="AZ73" s="81"/>
    </row>
    <row r="74" spans="1:52" x14ac:dyDescent="0.2">
      <c r="A74" s="52" t="s">
        <v>135</v>
      </c>
      <c r="B74" s="55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8"/>
      <c r="T74" s="49"/>
      <c r="U74" s="49"/>
      <c r="V74" s="48"/>
      <c r="W74" s="49"/>
      <c r="X74" s="49"/>
      <c r="Y74" s="48"/>
      <c r="Z74" s="49"/>
      <c r="AA74" s="49"/>
      <c r="AB74" s="48"/>
      <c r="AC74" s="49"/>
      <c r="AD74" s="49"/>
      <c r="AE74" s="48"/>
      <c r="AF74" s="49"/>
      <c r="AG74" s="49"/>
      <c r="AH74" s="48"/>
      <c r="AI74" s="49"/>
      <c r="AJ74" s="49"/>
      <c r="AK74" s="48"/>
      <c r="AL74" s="49"/>
      <c r="AM74" s="49"/>
      <c r="AN74" s="48"/>
      <c r="AO74" s="49"/>
      <c r="AP74" s="49"/>
      <c r="AQ74" s="48"/>
      <c r="AR74" s="49"/>
      <c r="AS74" s="49"/>
      <c r="AT74" s="48"/>
      <c r="AU74" s="49"/>
      <c r="AV74" s="49"/>
      <c r="AW74" s="48"/>
      <c r="AX74" s="49"/>
      <c r="AY74" s="49"/>
      <c r="AZ74" s="48"/>
    </row>
    <row r="75" spans="1:52" x14ac:dyDescent="0.2">
      <c r="A75" s="80"/>
      <c r="B75" s="71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82"/>
      <c r="T75" s="70"/>
      <c r="U75" s="70"/>
      <c r="V75" s="41"/>
      <c r="W75" s="70"/>
      <c r="X75" s="70"/>
      <c r="Y75" s="41"/>
      <c r="Z75" s="49"/>
      <c r="AA75" s="70"/>
      <c r="AB75" s="41"/>
      <c r="AC75" s="70"/>
      <c r="AD75" s="70"/>
      <c r="AE75" s="41"/>
      <c r="AF75" s="70"/>
      <c r="AG75" s="70"/>
      <c r="AH75" s="41"/>
      <c r="AI75" s="70"/>
      <c r="AJ75" s="70"/>
      <c r="AK75" s="41"/>
      <c r="AL75" s="49"/>
      <c r="AM75" s="70"/>
      <c r="AN75" s="41"/>
      <c r="AO75" s="70"/>
      <c r="AP75" s="70"/>
      <c r="AQ75" s="41"/>
      <c r="AR75" s="70"/>
      <c r="AS75" s="70"/>
      <c r="AT75" s="41"/>
      <c r="AU75" s="70"/>
      <c r="AV75" s="70"/>
      <c r="AW75" s="41"/>
      <c r="AX75" s="70"/>
      <c r="AY75" s="70"/>
      <c r="AZ75" s="39"/>
    </row>
    <row r="76" spans="1:52" x14ac:dyDescent="0.2">
      <c r="A76" s="52" t="s">
        <v>134</v>
      </c>
      <c r="B76" s="55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53"/>
      <c r="T76" s="49"/>
      <c r="U76" s="49"/>
      <c r="V76" s="53"/>
      <c r="W76" s="49"/>
      <c r="X76" s="49"/>
      <c r="Y76" s="53"/>
      <c r="Z76" s="49"/>
      <c r="AA76" s="49"/>
      <c r="AB76" s="53"/>
      <c r="AC76" s="49"/>
      <c r="AD76" s="49"/>
      <c r="AE76" s="53"/>
      <c r="AF76" s="49"/>
      <c r="AG76" s="49"/>
      <c r="AH76" s="53"/>
      <c r="AI76" s="49"/>
      <c r="AJ76" s="49"/>
      <c r="AK76" s="53"/>
      <c r="AL76" s="49"/>
      <c r="AM76" s="49"/>
      <c r="AN76" s="53"/>
      <c r="AO76" s="49"/>
      <c r="AP76" s="49"/>
      <c r="AQ76" s="53"/>
      <c r="AR76" s="49"/>
      <c r="AS76" s="49"/>
      <c r="AT76" s="53"/>
      <c r="AU76" s="49"/>
      <c r="AV76" s="49"/>
      <c r="AW76" s="53"/>
      <c r="AX76" s="49"/>
      <c r="AY76" s="49"/>
      <c r="AZ76" s="53"/>
    </row>
    <row r="77" spans="1:52" x14ac:dyDescent="0.2">
      <c r="A77" s="52" t="s">
        <v>133</v>
      </c>
      <c r="B77" s="55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81"/>
      <c r="T77" s="49"/>
      <c r="U77" s="49"/>
      <c r="V77" s="81"/>
      <c r="W77" s="49"/>
      <c r="X77" s="49"/>
      <c r="Y77" s="81"/>
      <c r="Z77" s="49"/>
      <c r="AA77" s="49"/>
      <c r="AB77" s="81"/>
      <c r="AC77" s="49"/>
      <c r="AD77" s="49"/>
      <c r="AE77" s="81"/>
      <c r="AF77" s="49"/>
      <c r="AG77" s="49"/>
      <c r="AH77" s="81"/>
      <c r="AI77" s="49"/>
      <c r="AJ77" s="49"/>
      <c r="AK77" s="81"/>
      <c r="AL77" s="49"/>
      <c r="AM77" s="49"/>
      <c r="AN77" s="81"/>
      <c r="AO77" s="49"/>
      <c r="AP77" s="49"/>
      <c r="AQ77" s="81"/>
      <c r="AR77" s="49"/>
      <c r="AS77" s="49"/>
      <c r="AT77" s="81"/>
      <c r="AU77" s="49"/>
      <c r="AV77" s="49"/>
      <c r="AW77" s="81"/>
      <c r="AX77" s="49"/>
      <c r="AY77" s="49"/>
      <c r="AZ77" s="81"/>
    </row>
    <row r="78" spans="1:52" x14ac:dyDescent="0.2">
      <c r="A78" s="52" t="s">
        <v>132</v>
      </c>
      <c r="B78" s="55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81"/>
      <c r="T78" s="49"/>
      <c r="U78" s="49"/>
      <c r="V78" s="81"/>
      <c r="W78" s="49"/>
      <c r="X78" s="49"/>
      <c r="Y78" s="81"/>
      <c r="Z78" s="49"/>
      <c r="AA78" s="49"/>
      <c r="AB78" s="81"/>
      <c r="AC78" s="49"/>
      <c r="AD78" s="49"/>
      <c r="AE78" s="81"/>
      <c r="AF78" s="49"/>
      <c r="AG78" s="49"/>
      <c r="AH78" s="81"/>
      <c r="AI78" s="49"/>
      <c r="AJ78" s="49"/>
      <c r="AK78" s="81"/>
      <c r="AL78" s="49"/>
      <c r="AM78" s="49"/>
      <c r="AN78" s="81"/>
      <c r="AO78" s="49"/>
      <c r="AP78" s="49"/>
      <c r="AQ78" s="81"/>
      <c r="AR78" s="49"/>
      <c r="AS78" s="49"/>
      <c r="AT78" s="81"/>
      <c r="AU78" s="49"/>
      <c r="AV78" s="49"/>
      <c r="AW78" s="81"/>
      <c r="AX78" s="49"/>
      <c r="AY78" s="49"/>
      <c r="AZ78" s="81"/>
    </row>
    <row r="79" spans="1:52" x14ac:dyDescent="0.2">
      <c r="A79" s="52" t="s">
        <v>131</v>
      </c>
      <c r="B79" s="55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81"/>
      <c r="T79" s="49"/>
      <c r="U79" s="49"/>
      <c r="V79" s="81"/>
      <c r="W79" s="49"/>
      <c r="X79" s="49"/>
      <c r="Y79" s="81"/>
      <c r="Z79" s="49"/>
      <c r="AA79" s="49"/>
      <c r="AB79" s="81"/>
      <c r="AC79" s="49"/>
      <c r="AD79" s="49"/>
      <c r="AE79" s="81"/>
      <c r="AF79" s="49"/>
      <c r="AG79" s="49"/>
      <c r="AH79" s="81"/>
      <c r="AI79" s="49"/>
      <c r="AJ79" s="49"/>
      <c r="AK79" s="81"/>
      <c r="AL79" s="49"/>
      <c r="AM79" s="49"/>
      <c r="AN79" s="81"/>
      <c r="AO79" s="49"/>
      <c r="AP79" s="49"/>
      <c r="AQ79" s="81"/>
      <c r="AR79" s="49"/>
      <c r="AS79" s="49"/>
      <c r="AT79" s="81"/>
      <c r="AU79" s="49"/>
      <c r="AV79" s="49"/>
      <c r="AW79" s="81"/>
      <c r="AX79" s="49"/>
      <c r="AY79" s="49"/>
      <c r="AZ79" s="81"/>
    </row>
    <row r="80" spans="1:52" x14ac:dyDescent="0.2">
      <c r="A80" s="52" t="s">
        <v>130</v>
      </c>
      <c r="B80" s="55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81"/>
      <c r="T80" s="49"/>
      <c r="U80" s="49"/>
      <c r="V80" s="81"/>
      <c r="W80" s="49"/>
      <c r="X80" s="49"/>
      <c r="Y80" s="81"/>
      <c r="Z80" s="49"/>
      <c r="AA80" s="49"/>
      <c r="AB80" s="81"/>
      <c r="AC80" s="49"/>
      <c r="AD80" s="49"/>
      <c r="AE80" s="81"/>
      <c r="AF80" s="49"/>
      <c r="AG80" s="49"/>
      <c r="AH80" s="81"/>
      <c r="AI80" s="49"/>
      <c r="AJ80" s="49"/>
      <c r="AK80" s="81"/>
      <c r="AL80" s="49"/>
      <c r="AM80" s="49"/>
      <c r="AN80" s="81"/>
      <c r="AO80" s="49"/>
      <c r="AP80" s="49"/>
      <c r="AQ80" s="81"/>
      <c r="AR80" s="49"/>
      <c r="AS80" s="49"/>
      <c r="AT80" s="81"/>
      <c r="AU80" s="49"/>
      <c r="AV80" s="49"/>
      <c r="AW80" s="81"/>
      <c r="AX80" s="49"/>
      <c r="AY80" s="49"/>
      <c r="AZ80" s="81"/>
    </row>
    <row r="81" spans="1:52" x14ac:dyDescent="0.2">
      <c r="A81" s="52" t="s">
        <v>129</v>
      </c>
      <c r="B81" s="55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8"/>
      <c r="T81" s="49"/>
      <c r="U81" s="49"/>
      <c r="V81" s="48"/>
      <c r="W81" s="49"/>
      <c r="X81" s="49"/>
      <c r="Y81" s="48"/>
      <c r="Z81" s="49"/>
      <c r="AA81" s="49"/>
      <c r="AB81" s="48"/>
      <c r="AC81" s="49"/>
      <c r="AD81" s="49"/>
      <c r="AE81" s="48"/>
      <c r="AF81" s="49"/>
      <c r="AG81" s="49"/>
      <c r="AH81" s="48"/>
      <c r="AI81" s="49"/>
      <c r="AJ81" s="49"/>
      <c r="AK81" s="48"/>
      <c r="AL81" s="49"/>
      <c r="AM81" s="49"/>
      <c r="AN81" s="48"/>
      <c r="AO81" s="49"/>
      <c r="AP81" s="49"/>
      <c r="AQ81" s="48"/>
      <c r="AR81" s="49"/>
      <c r="AS81" s="49"/>
      <c r="AT81" s="48"/>
      <c r="AU81" s="49"/>
      <c r="AV81" s="49"/>
      <c r="AW81" s="48"/>
      <c r="AX81" s="49"/>
      <c r="AY81" s="49"/>
      <c r="AZ81" s="48"/>
    </row>
    <row r="82" spans="1:52" x14ac:dyDescent="0.2">
      <c r="A82" s="80"/>
      <c r="B82" s="51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45"/>
      <c r="W82" s="50"/>
      <c r="X82" s="50"/>
      <c r="Y82" s="45"/>
      <c r="Z82" s="50"/>
      <c r="AA82" s="50"/>
      <c r="AB82" s="45"/>
      <c r="AC82" s="50"/>
      <c r="AD82" s="50"/>
      <c r="AE82" s="45"/>
      <c r="AF82" s="50"/>
      <c r="AG82" s="50"/>
      <c r="AH82" s="45"/>
      <c r="AI82" s="50"/>
      <c r="AJ82" s="50"/>
      <c r="AK82" s="45"/>
      <c r="AL82" s="50"/>
      <c r="AM82" s="50"/>
      <c r="AN82" s="45"/>
      <c r="AO82" s="50"/>
      <c r="AP82" s="50"/>
      <c r="AQ82" s="45"/>
      <c r="AR82" s="50"/>
      <c r="AS82" s="50"/>
      <c r="AT82" s="45"/>
      <c r="AU82" s="50"/>
      <c r="AV82" s="50"/>
      <c r="AW82" s="45"/>
      <c r="AX82" s="50"/>
      <c r="AY82" s="50"/>
      <c r="AZ82" s="79"/>
    </row>
    <row r="83" spans="1:52" x14ac:dyDescent="0.2">
      <c r="A83" s="77" t="s">
        <v>128</v>
      </c>
      <c r="B83" s="51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78">
        <f>MAX(5000,SUM(S65,S76:S78,S81)-SUM(S79:S80))</f>
        <v>5000</v>
      </c>
      <c r="T83" s="55"/>
      <c r="U83" s="54"/>
      <c r="V83" s="78">
        <f>MAX(5000,SUM(V65,V76:V78,V81)-SUM(V79:V80))</f>
        <v>5000</v>
      </c>
      <c r="W83" s="55"/>
      <c r="X83" s="54"/>
      <c r="Y83" s="78">
        <f>MAX(5000,SUM(Y65,Y76:Y78,Y81)-SUM(Y79:Y80))</f>
        <v>5000</v>
      </c>
      <c r="Z83" s="55"/>
      <c r="AA83" s="54"/>
      <c r="AB83" s="78">
        <f>MAX(5000,SUM(AB65,AB76:AB78,AB81)-SUM(AB79:AB80))</f>
        <v>5000</v>
      </c>
      <c r="AC83" s="55"/>
      <c r="AD83" s="54"/>
      <c r="AE83" s="78">
        <f>MAX(5000,SUM(AE65,AE76:AE78,AE81)-SUM(AE79:AE80))</f>
        <v>5000</v>
      </c>
      <c r="AF83" s="55"/>
      <c r="AG83" s="54"/>
      <c r="AH83" s="78">
        <f>MAX(5000,SUM(AH65,AH76:AH78,AH81)-SUM(AH79:AH80))</f>
        <v>5000</v>
      </c>
      <c r="AI83" s="55"/>
      <c r="AJ83" s="54"/>
      <c r="AK83" s="78">
        <f>MAX(5000,SUM(AK65,AK76:AK78,AK81)-SUM(AK79:AK80))</f>
        <v>5000</v>
      </c>
      <c r="AL83" s="55"/>
      <c r="AM83" s="54"/>
      <c r="AN83" s="78">
        <f>MAX(5000,SUM(AN65,AN76:AN78,AN81)-SUM(AN79:AN80))</f>
        <v>5000</v>
      </c>
      <c r="AO83" s="55"/>
      <c r="AP83" s="54"/>
      <c r="AQ83" s="78">
        <f>MAX(5000,SUM(AQ65,AQ76:AQ78,AQ81)-SUM(AQ79:AQ80))</f>
        <v>5000</v>
      </c>
      <c r="AR83" s="55"/>
      <c r="AS83" s="54"/>
      <c r="AT83" s="78">
        <f>MAX(5000,SUM(AT65,AT76:AT78,AT81)-SUM(AT79:AT80))</f>
        <v>5000</v>
      </c>
      <c r="AU83" s="55"/>
      <c r="AV83" s="54"/>
      <c r="AW83" s="78">
        <f>MAX(5000,SUM(AW65,AW76:AW78,AW81)-SUM(AW79:AW80))</f>
        <v>5000</v>
      </c>
      <c r="AX83" s="55"/>
      <c r="AY83" s="54"/>
      <c r="AZ83" s="78">
        <f>MAX(5000,SUM(AZ65,AZ76:AZ78,AZ81)-SUM(AZ79:AZ80))</f>
        <v>5000</v>
      </c>
    </row>
    <row r="84" spans="1:52" x14ac:dyDescent="0.2">
      <c r="A84" s="77"/>
      <c r="B84" s="76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5"/>
      <c r="W84" s="74"/>
      <c r="X84" s="74"/>
      <c r="Y84" s="75"/>
      <c r="Z84" s="74"/>
      <c r="AA84" s="74"/>
      <c r="AB84" s="75"/>
      <c r="AC84" s="74"/>
      <c r="AD84" s="74"/>
      <c r="AE84" s="75"/>
      <c r="AF84" s="74"/>
      <c r="AG84" s="74"/>
      <c r="AH84" s="75"/>
      <c r="AI84" s="74"/>
      <c r="AJ84" s="74"/>
      <c r="AK84" s="75"/>
      <c r="AL84" s="74"/>
      <c r="AM84" s="74"/>
      <c r="AN84" s="75"/>
      <c r="AO84" s="74"/>
      <c r="AP84" s="74"/>
      <c r="AQ84" s="75"/>
      <c r="AR84" s="74"/>
      <c r="AS84" s="74"/>
      <c r="AT84" s="75"/>
      <c r="AU84" s="74"/>
      <c r="AV84" s="74"/>
      <c r="AW84" s="75"/>
      <c r="AX84" s="74"/>
      <c r="AY84" s="74"/>
      <c r="AZ84" s="73"/>
    </row>
    <row r="85" spans="1:52" ht="15.75" x14ac:dyDescent="0.2">
      <c r="A85" s="72" t="s">
        <v>127</v>
      </c>
      <c r="B85" s="71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40"/>
      <c r="W85" s="70"/>
      <c r="X85" s="70"/>
      <c r="Y85" s="40"/>
      <c r="Z85" s="49"/>
      <c r="AA85" s="70"/>
      <c r="AB85" s="40"/>
      <c r="AC85" s="70"/>
      <c r="AD85" s="70"/>
      <c r="AE85" s="40"/>
      <c r="AF85" s="70"/>
      <c r="AG85" s="70"/>
      <c r="AH85" s="40"/>
      <c r="AI85" s="70"/>
      <c r="AJ85" s="70"/>
      <c r="AK85" s="40"/>
      <c r="AL85" s="49"/>
      <c r="AM85" s="70"/>
      <c r="AN85" s="40"/>
      <c r="AO85" s="70"/>
      <c r="AP85" s="70"/>
      <c r="AQ85" s="40"/>
      <c r="AR85" s="70"/>
      <c r="AS85" s="70"/>
      <c r="AT85" s="40"/>
      <c r="AU85" s="70"/>
      <c r="AV85" s="70"/>
      <c r="AW85" s="40"/>
      <c r="AX85" s="70"/>
      <c r="AY85" s="70"/>
      <c r="AZ85" s="69"/>
    </row>
    <row r="86" spans="1:52" x14ac:dyDescent="0.2">
      <c r="A86" s="52" t="s">
        <v>126</v>
      </c>
      <c r="B86" s="51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3"/>
      <c r="T86" s="50"/>
      <c r="U86" s="50"/>
      <c r="V86" s="53"/>
      <c r="W86" s="50"/>
      <c r="X86" s="50"/>
      <c r="Y86" s="68"/>
      <c r="Z86" s="67"/>
      <c r="AA86" s="66"/>
      <c r="AB86" s="61"/>
      <c r="AC86" s="67"/>
      <c r="AD86" s="66"/>
      <c r="AE86" s="61"/>
      <c r="AF86" s="67"/>
      <c r="AG86" s="66"/>
      <c r="AH86" s="61"/>
      <c r="AI86" s="67"/>
      <c r="AJ86" s="66"/>
      <c r="AK86" s="61"/>
      <c r="AL86" s="67"/>
      <c r="AM86" s="66"/>
      <c r="AN86" s="61"/>
      <c r="AO86" s="67"/>
      <c r="AP86" s="66"/>
      <c r="AQ86" s="61"/>
      <c r="AR86" s="67"/>
      <c r="AS86" s="66"/>
      <c r="AT86" s="61"/>
      <c r="AU86" s="67"/>
      <c r="AV86" s="66"/>
      <c r="AW86" s="61"/>
      <c r="AX86" s="67"/>
      <c r="AY86" s="66"/>
      <c r="AZ86" s="60"/>
    </row>
    <row r="87" spans="1:52" x14ac:dyDescent="0.2">
      <c r="A87" s="52" t="s">
        <v>125</v>
      </c>
      <c r="B87" s="51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64"/>
      <c r="T87" s="65"/>
      <c r="U87" s="65"/>
      <c r="V87" s="61"/>
      <c r="W87" s="65"/>
      <c r="X87" s="65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0"/>
    </row>
    <row r="88" spans="1:52" x14ac:dyDescent="0.2">
      <c r="A88" s="52" t="s">
        <v>124</v>
      </c>
      <c r="B88" s="51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64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0"/>
    </row>
    <row r="89" spans="1:52" x14ac:dyDescent="0.2">
      <c r="A89" s="52" t="s">
        <v>123</v>
      </c>
      <c r="B89" s="51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64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0"/>
    </row>
    <row r="90" spans="1:52" x14ac:dyDescent="0.2">
      <c r="A90" s="52" t="s">
        <v>122</v>
      </c>
      <c r="B90" s="51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63"/>
      <c r="T90" s="62"/>
      <c r="U90" s="62"/>
      <c r="V90" s="61"/>
      <c r="W90" s="62"/>
      <c r="X90" s="62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0"/>
    </row>
    <row r="91" spans="1:52" s="56" customFormat="1" x14ac:dyDescent="0.2">
      <c r="A91" s="52"/>
      <c r="B91" s="51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8"/>
      <c r="T91" s="50"/>
      <c r="U91" s="50"/>
      <c r="V91" s="59"/>
      <c r="W91" s="50"/>
      <c r="X91" s="50"/>
      <c r="Y91" s="59"/>
      <c r="Z91" s="58"/>
      <c r="AA91" s="58"/>
      <c r="AB91" s="59"/>
      <c r="AC91" s="58"/>
      <c r="AD91" s="58"/>
      <c r="AE91" s="59"/>
      <c r="AF91" s="58"/>
      <c r="AG91" s="58"/>
      <c r="AH91" s="59"/>
      <c r="AI91" s="58"/>
      <c r="AJ91" s="58"/>
      <c r="AK91" s="59"/>
      <c r="AL91" s="58"/>
      <c r="AM91" s="58"/>
      <c r="AN91" s="59"/>
      <c r="AO91" s="58"/>
      <c r="AP91" s="58"/>
      <c r="AQ91" s="59"/>
      <c r="AR91" s="58"/>
      <c r="AS91" s="58"/>
      <c r="AT91" s="59"/>
      <c r="AU91" s="58"/>
      <c r="AV91" s="58"/>
      <c r="AW91" s="59"/>
      <c r="AX91" s="58"/>
      <c r="AY91" s="58"/>
      <c r="AZ91" s="57"/>
    </row>
    <row r="92" spans="1:52" x14ac:dyDescent="0.2">
      <c r="A92" s="52" t="s">
        <v>121</v>
      </c>
      <c r="B92" s="51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3"/>
      <c r="T92" s="49"/>
      <c r="U92" s="54"/>
      <c r="V92" s="53"/>
      <c r="W92" s="55"/>
      <c r="X92" s="54"/>
      <c r="Y92" s="53"/>
      <c r="Z92" s="55"/>
      <c r="AA92" s="54"/>
      <c r="AB92" s="53"/>
      <c r="AC92" s="55"/>
      <c r="AD92" s="54"/>
      <c r="AE92" s="53"/>
      <c r="AF92" s="55"/>
      <c r="AG92" s="54"/>
      <c r="AH92" s="53"/>
      <c r="AI92" s="55"/>
      <c r="AJ92" s="54"/>
      <c r="AK92" s="53"/>
      <c r="AL92" s="55"/>
      <c r="AM92" s="54"/>
      <c r="AN92" s="53"/>
      <c r="AO92" s="55"/>
      <c r="AP92" s="54"/>
      <c r="AQ92" s="53"/>
      <c r="AR92" s="55"/>
      <c r="AS92" s="54"/>
      <c r="AT92" s="53"/>
      <c r="AU92" s="55"/>
      <c r="AV92" s="54"/>
      <c r="AW92" s="53"/>
      <c r="AX92" s="55"/>
      <c r="AY92" s="54"/>
      <c r="AZ92" s="53"/>
    </row>
    <row r="93" spans="1:52" x14ac:dyDescent="0.2">
      <c r="A93" s="52" t="s">
        <v>120</v>
      </c>
      <c r="B93" s="51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48"/>
      <c r="T93" s="49"/>
      <c r="U93" s="49"/>
      <c r="V93" s="48"/>
      <c r="W93" s="49"/>
      <c r="X93" s="49"/>
      <c r="Y93" s="48"/>
      <c r="Z93" s="49"/>
      <c r="AA93" s="49"/>
      <c r="AB93" s="48"/>
      <c r="AC93" s="49"/>
      <c r="AD93" s="49"/>
      <c r="AE93" s="48"/>
      <c r="AF93" s="49"/>
      <c r="AG93" s="49"/>
      <c r="AH93" s="48"/>
      <c r="AI93" s="49"/>
      <c r="AJ93" s="49"/>
      <c r="AK93" s="48"/>
      <c r="AL93" s="49"/>
      <c r="AM93" s="49"/>
      <c r="AN93" s="48"/>
      <c r="AO93" s="49"/>
      <c r="AP93" s="49"/>
      <c r="AQ93" s="48"/>
      <c r="AR93" s="49"/>
      <c r="AS93" s="49"/>
      <c r="AT93" s="48"/>
      <c r="AU93" s="49"/>
      <c r="AV93" s="49"/>
      <c r="AW93" s="48"/>
      <c r="AX93" s="49"/>
      <c r="AY93" s="49"/>
      <c r="AZ93" s="48"/>
    </row>
    <row r="94" spans="1:52" x14ac:dyDescent="0.2">
      <c r="A94" s="47"/>
      <c r="B94" s="46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3"/>
      <c r="T94" s="43"/>
      <c r="U94" s="43"/>
      <c r="V94" s="41"/>
      <c r="W94" s="43"/>
      <c r="X94" s="43"/>
      <c r="Y94" s="41"/>
      <c r="Z94" s="44"/>
      <c r="AA94" s="43"/>
      <c r="AB94" s="41"/>
      <c r="AC94" s="43"/>
      <c r="AD94" s="43"/>
      <c r="AE94" s="41"/>
      <c r="AF94" s="43"/>
      <c r="AG94" s="43"/>
      <c r="AH94" s="41"/>
      <c r="AI94" s="40"/>
      <c r="AJ94" s="40"/>
      <c r="AK94" s="41"/>
      <c r="AL94" s="42"/>
      <c r="AM94" s="40"/>
      <c r="AN94" s="41"/>
      <c r="AO94" s="40"/>
      <c r="AP94" s="40"/>
      <c r="AQ94" s="41"/>
      <c r="AR94" s="40"/>
      <c r="AS94" s="40"/>
      <c r="AT94" s="41"/>
      <c r="AU94" s="40"/>
      <c r="AV94" s="40"/>
      <c r="AW94" s="41"/>
      <c r="AX94" s="40"/>
      <c r="AY94" s="40"/>
      <c r="AZ94" s="39"/>
    </row>
  </sheetData>
  <mergeCells count="1">
    <mergeCell ref="B2:E2"/>
  </mergeCells>
  <dataValidations count="1">
    <dataValidation allowBlank="1" showInputMessage="1" showErrorMessage="1" promptTitle="Do not enter insurer name" prompt="This cell is automated from Template C" sqref="B2" xr:uid="{B8A2085E-05C5-4EF4-B731-988E5E9BB16E}"/>
  </dataValidations>
  <pageMargins left="0.25" right="0.25" top="0.75" bottom="0.75" header="0.3" footer="0.3"/>
  <pageSetup paperSize="9" scale="39" orientation="landscape" r:id="rId1"/>
  <headerFooter>
    <oddHeader>&amp;C&amp;"Aptos"&amp;12&amp;KFF0000 OFFICIAL&amp;1#_x000D_</oddHeader>
    <oddFooter>&amp;C_x000D_&amp;1#&amp;"Aptos"&amp;12&amp;KFF0000 OFFICIAL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0C506F6-4859-45DD-9EDE-4DC7EDC015DE}">
          <x14:formula1>
            <xm:f>'Data Entry Key'!$F$49:$F$50</xm:f>
          </x14:formula1>
          <xm:sqref>A4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6995B-8E9F-4656-B437-0B8E73ACF04E}">
  <dimension ref="A1:J50"/>
  <sheetViews>
    <sheetView tabSelected="1" workbookViewId="0">
      <selection activeCell="M22" sqref="M22"/>
    </sheetView>
  </sheetViews>
  <sheetFormatPr defaultRowHeight="12.75" x14ac:dyDescent="0.2"/>
  <cols>
    <col min="1" max="1" width="2.42578125" style="16" customWidth="1"/>
    <col min="2" max="2" width="35" style="16" bestFit="1" customWidth="1"/>
    <col min="3" max="3" width="2.5703125" style="16" customWidth="1"/>
    <col min="4" max="4" width="16.140625" style="16" customWidth="1"/>
    <col min="5" max="5" width="2.5703125" style="16" customWidth="1"/>
    <col min="6" max="6" width="42.5703125" style="16" bestFit="1" customWidth="1"/>
    <col min="7" max="7" width="13.5703125" style="16" customWidth="1"/>
    <col min="8" max="8" width="11.42578125" style="16" bestFit="1" customWidth="1"/>
    <col min="9" max="9" width="16.42578125" style="16" bestFit="1" customWidth="1"/>
    <col min="10" max="10" width="2.7109375" style="6" customWidth="1"/>
  </cols>
  <sheetData>
    <row r="1" spans="1:9" x14ac:dyDescent="0.2">
      <c r="A1" s="1"/>
      <c r="B1" s="2" t="s">
        <v>5</v>
      </c>
      <c r="C1" s="3"/>
      <c r="D1" s="2" t="s">
        <v>6</v>
      </c>
      <c r="E1" s="3"/>
      <c r="F1" s="4" t="s">
        <v>7</v>
      </c>
      <c r="G1" s="2" t="s">
        <v>8</v>
      </c>
      <c r="H1" s="2" t="s">
        <v>9</v>
      </c>
      <c r="I1" s="5" t="s">
        <v>10</v>
      </c>
    </row>
    <row r="2" spans="1:9" x14ac:dyDescent="0.2">
      <c r="A2" s="1"/>
      <c r="B2" s="7" t="s">
        <v>11</v>
      </c>
      <c r="C2" s="1"/>
      <c r="D2" s="8" t="s">
        <v>12</v>
      </c>
      <c r="E2" s="1"/>
      <c r="F2" s="9" t="s">
        <v>13</v>
      </c>
      <c r="G2" s="10" t="s">
        <v>14</v>
      </c>
      <c r="H2" s="10" t="s">
        <v>15</v>
      </c>
      <c r="I2" s="11" t="s">
        <v>16</v>
      </c>
    </row>
    <row r="3" spans="1:9" x14ac:dyDescent="0.2">
      <c r="A3" s="1"/>
      <c r="B3" s="7" t="s">
        <v>17</v>
      </c>
      <c r="C3" s="1"/>
      <c r="D3" s="8" t="s">
        <v>18</v>
      </c>
      <c r="E3" s="1"/>
      <c r="F3" s="9" t="s">
        <v>19</v>
      </c>
      <c r="G3" s="10" t="s">
        <v>20</v>
      </c>
      <c r="H3" s="10" t="s">
        <v>21</v>
      </c>
      <c r="I3" s="11" t="s">
        <v>22</v>
      </c>
    </row>
    <row r="4" spans="1:9" x14ac:dyDescent="0.2">
      <c r="A4" s="1"/>
      <c r="B4" s="7" t="s">
        <v>23</v>
      </c>
      <c r="C4" s="1"/>
      <c r="D4" s="8" t="s">
        <v>24</v>
      </c>
      <c r="E4" s="1"/>
      <c r="F4" s="9" t="s">
        <v>25</v>
      </c>
      <c r="G4" s="10" t="s">
        <v>26</v>
      </c>
      <c r="H4" s="10" t="s">
        <v>21</v>
      </c>
      <c r="I4" s="11" t="s">
        <v>22</v>
      </c>
    </row>
    <row r="5" spans="1:9" x14ac:dyDescent="0.2">
      <c r="A5" s="1"/>
      <c r="B5" s="7" t="s">
        <v>27</v>
      </c>
      <c r="C5" s="1"/>
      <c r="D5" s="8" t="s">
        <v>28</v>
      </c>
      <c r="E5" s="1"/>
      <c r="F5" s="9" t="s">
        <v>29</v>
      </c>
      <c r="G5" s="10" t="s">
        <v>30</v>
      </c>
      <c r="H5" s="10" t="s">
        <v>21</v>
      </c>
      <c r="I5" s="11" t="s">
        <v>22</v>
      </c>
    </row>
    <row r="6" spans="1:9" x14ac:dyDescent="0.2">
      <c r="A6" s="1"/>
      <c r="B6" s="7" t="s">
        <v>31</v>
      </c>
      <c r="C6" s="1"/>
      <c r="D6" s="1"/>
      <c r="E6" s="1"/>
      <c r="F6" s="9" t="s">
        <v>32</v>
      </c>
      <c r="G6" s="10" t="s">
        <v>33</v>
      </c>
      <c r="H6" s="10" t="s">
        <v>21</v>
      </c>
      <c r="I6" s="11" t="s">
        <v>22</v>
      </c>
    </row>
    <row r="7" spans="1:9" ht="25.5" x14ac:dyDescent="0.2">
      <c r="A7" s="1"/>
      <c r="B7" s="7" t="s">
        <v>34</v>
      </c>
      <c r="C7" s="1"/>
      <c r="D7" s="12" t="s">
        <v>35</v>
      </c>
      <c r="E7" s="1"/>
      <c r="F7" s="9" t="s">
        <v>36</v>
      </c>
      <c r="G7" s="10" t="s">
        <v>37</v>
      </c>
      <c r="H7" s="10" t="s">
        <v>15</v>
      </c>
      <c r="I7" s="11" t="s">
        <v>16</v>
      </c>
    </row>
    <row r="8" spans="1:9" x14ac:dyDescent="0.2">
      <c r="A8" s="1"/>
      <c r="B8" s="7" t="s">
        <v>38</v>
      </c>
      <c r="C8" s="1"/>
      <c r="D8" s="13" t="s">
        <v>39</v>
      </c>
      <c r="E8" s="1"/>
      <c r="F8" s="9" t="s">
        <v>40</v>
      </c>
      <c r="G8" s="10" t="s">
        <v>41</v>
      </c>
      <c r="H8" s="10" t="s">
        <v>15</v>
      </c>
      <c r="I8" s="11" t="s">
        <v>22</v>
      </c>
    </row>
    <row r="9" spans="1:9" x14ac:dyDescent="0.2">
      <c r="A9" s="1"/>
      <c r="B9" s="1"/>
      <c r="C9" s="1"/>
      <c r="D9" s="14" t="s">
        <v>42</v>
      </c>
      <c r="E9" s="1"/>
      <c r="F9" s="9" t="s">
        <v>43</v>
      </c>
      <c r="G9" s="10" t="s">
        <v>44</v>
      </c>
      <c r="H9" s="10" t="s">
        <v>15</v>
      </c>
      <c r="I9" s="11" t="s">
        <v>16</v>
      </c>
    </row>
    <row r="10" spans="1:9" x14ac:dyDescent="0.2">
      <c r="A10" s="1"/>
      <c r="B10" s="2" t="s">
        <v>45</v>
      </c>
      <c r="C10" s="1"/>
      <c r="D10" s="13" t="s">
        <v>46</v>
      </c>
      <c r="E10" s="1"/>
      <c r="F10" s="9" t="s">
        <v>47</v>
      </c>
      <c r="G10" s="10" t="s">
        <v>48</v>
      </c>
      <c r="H10" s="10" t="s">
        <v>21</v>
      </c>
      <c r="I10" s="11" t="s">
        <v>16</v>
      </c>
    </row>
    <row r="11" spans="1:9" x14ac:dyDescent="0.2">
      <c r="A11" s="1"/>
      <c r="B11" s="15" t="s">
        <v>2</v>
      </c>
      <c r="C11" s="1"/>
      <c r="D11" s="14" t="s">
        <v>49</v>
      </c>
      <c r="E11" s="1"/>
      <c r="F11" s="9" t="s">
        <v>50</v>
      </c>
      <c r="G11" s="10" t="s">
        <v>51</v>
      </c>
      <c r="H11" s="10" t="s">
        <v>15</v>
      </c>
      <c r="I11" s="11" t="s">
        <v>22</v>
      </c>
    </row>
    <row r="12" spans="1:9" x14ac:dyDescent="0.2">
      <c r="A12" s="1"/>
      <c r="B12" s="15" t="s">
        <v>52</v>
      </c>
      <c r="C12" s="1"/>
      <c r="D12" s="13" t="s">
        <v>53</v>
      </c>
      <c r="E12" s="1"/>
      <c r="F12" s="9" t="s">
        <v>54</v>
      </c>
      <c r="G12" s="10" t="s">
        <v>55</v>
      </c>
      <c r="H12" s="10" t="s">
        <v>15</v>
      </c>
      <c r="I12" s="11" t="s">
        <v>22</v>
      </c>
    </row>
    <row r="13" spans="1:9" x14ac:dyDescent="0.2">
      <c r="A13" s="1"/>
      <c r="B13" s="15" t="s">
        <v>56</v>
      </c>
      <c r="C13" s="1"/>
      <c r="D13" s="14" t="s">
        <v>57</v>
      </c>
      <c r="E13" s="1"/>
      <c r="F13" s="9" t="s">
        <v>58</v>
      </c>
      <c r="G13" s="10" t="s">
        <v>59</v>
      </c>
      <c r="H13" s="10" t="s">
        <v>15</v>
      </c>
      <c r="I13" s="11" t="s">
        <v>22</v>
      </c>
    </row>
    <row r="14" spans="1:9" x14ac:dyDescent="0.2">
      <c r="A14" s="1"/>
      <c r="B14" s="15" t="s">
        <v>60</v>
      </c>
      <c r="C14" s="1"/>
      <c r="D14" s="13" t="s">
        <v>61</v>
      </c>
      <c r="E14" s="1"/>
      <c r="F14" s="9" t="s">
        <v>62</v>
      </c>
      <c r="G14" s="10" t="s">
        <v>63</v>
      </c>
      <c r="H14" s="10" t="s">
        <v>15</v>
      </c>
      <c r="I14" s="11" t="s">
        <v>22</v>
      </c>
    </row>
    <row r="15" spans="1:9" x14ac:dyDescent="0.2">
      <c r="A15" s="1"/>
      <c r="B15" s="15" t="s">
        <v>64</v>
      </c>
      <c r="C15" s="1"/>
      <c r="D15" s="1"/>
      <c r="E15" s="1"/>
      <c r="F15" s="9" t="s">
        <v>65</v>
      </c>
      <c r="G15" s="10" t="s">
        <v>66</v>
      </c>
      <c r="H15" s="10" t="s">
        <v>15</v>
      </c>
      <c r="I15" s="11" t="s">
        <v>22</v>
      </c>
    </row>
    <row r="16" spans="1:9" x14ac:dyDescent="0.2">
      <c r="A16" s="1"/>
      <c r="B16" s="15" t="s">
        <v>67</v>
      </c>
      <c r="C16" s="1"/>
      <c r="D16" s="2" t="s">
        <v>68</v>
      </c>
      <c r="E16" s="1"/>
      <c r="F16" s="9" t="s">
        <v>69</v>
      </c>
      <c r="G16" s="10" t="s">
        <v>70</v>
      </c>
      <c r="H16" s="10" t="s">
        <v>15</v>
      </c>
      <c r="I16" s="11" t="s">
        <v>22</v>
      </c>
    </row>
    <row r="17" spans="1:9" x14ac:dyDescent="0.2">
      <c r="A17" s="1"/>
      <c r="B17" s="15" t="s">
        <v>71</v>
      </c>
      <c r="C17" s="1"/>
      <c r="D17" s="206" t="s">
        <v>72</v>
      </c>
      <c r="E17" s="1"/>
      <c r="F17" s="9" t="s">
        <v>73</v>
      </c>
      <c r="G17" s="10" t="s">
        <v>74</v>
      </c>
      <c r="H17" s="10" t="s">
        <v>15</v>
      </c>
      <c r="I17" s="11" t="s">
        <v>22</v>
      </c>
    </row>
    <row r="18" spans="1:9" x14ac:dyDescent="0.2">
      <c r="A18" s="1"/>
      <c r="C18" s="1"/>
      <c r="D18" s="207"/>
      <c r="E18" s="1"/>
      <c r="F18" s="9" t="s">
        <v>75</v>
      </c>
      <c r="G18" s="10" t="s">
        <v>76</v>
      </c>
      <c r="H18" s="10" t="s">
        <v>21</v>
      </c>
      <c r="I18" s="11" t="s">
        <v>22</v>
      </c>
    </row>
    <row r="19" spans="1:9" x14ac:dyDescent="0.2">
      <c r="A19" s="1"/>
      <c r="B19" s="2" t="s">
        <v>77</v>
      </c>
      <c r="C19" s="1"/>
      <c r="D19" s="207"/>
      <c r="E19" s="1"/>
      <c r="F19" s="9" t="s">
        <v>78</v>
      </c>
      <c r="G19" s="10" t="s">
        <v>79</v>
      </c>
      <c r="H19" s="10" t="s">
        <v>15</v>
      </c>
      <c r="I19" s="11" t="s">
        <v>22</v>
      </c>
    </row>
    <row r="20" spans="1:9" x14ac:dyDescent="0.2">
      <c r="A20" s="1"/>
      <c r="B20" s="16" t="s">
        <v>209</v>
      </c>
      <c r="C20" s="1"/>
      <c r="D20" s="207"/>
      <c r="E20" s="1"/>
      <c r="F20" s="9" t="s">
        <v>81</v>
      </c>
      <c r="G20" s="10" t="s">
        <v>82</v>
      </c>
      <c r="H20" s="10" t="s">
        <v>21</v>
      </c>
      <c r="I20" s="11" t="s">
        <v>22</v>
      </c>
    </row>
    <row r="21" spans="1:9" x14ac:dyDescent="0.2">
      <c r="A21" s="1"/>
      <c r="B21" s="17" t="s">
        <v>80</v>
      </c>
      <c r="C21" s="1"/>
      <c r="D21" s="207"/>
      <c r="E21" s="1"/>
      <c r="F21" s="9" t="s">
        <v>84</v>
      </c>
      <c r="G21" s="10" t="s">
        <v>85</v>
      </c>
      <c r="H21" s="10" t="s">
        <v>15</v>
      </c>
      <c r="I21" s="11" t="s">
        <v>16</v>
      </c>
    </row>
    <row r="22" spans="1:9" x14ac:dyDescent="0.2">
      <c r="A22" s="1"/>
      <c r="B22" s="17" t="s">
        <v>83</v>
      </c>
      <c r="C22" s="1"/>
      <c r="D22" s="207"/>
      <c r="E22" s="1"/>
      <c r="F22" s="9" t="s">
        <v>87</v>
      </c>
      <c r="G22" s="10" t="s">
        <v>88</v>
      </c>
      <c r="H22" s="10" t="s">
        <v>21</v>
      </c>
      <c r="I22" s="11" t="s">
        <v>22</v>
      </c>
    </row>
    <row r="23" spans="1:9" x14ac:dyDescent="0.2">
      <c r="A23" s="1"/>
      <c r="B23" s="17" t="s">
        <v>86</v>
      </c>
      <c r="C23" s="1"/>
      <c r="D23" s="1"/>
      <c r="E23" s="1"/>
      <c r="F23" s="9" t="s">
        <v>90</v>
      </c>
      <c r="G23" s="10" t="s">
        <v>91</v>
      </c>
      <c r="H23" s="10" t="s">
        <v>15</v>
      </c>
      <c r="I23" s="11" t="s">
        <v>22</v>
      </c>
    </row>
    <row r="24" spans="1:9" x14ac:dyDescent="0.2">
      <c r="A24" s="1"/>
      <c r="B24" s="17" t="s">
        <v>89</v>
      </c>
      <c r="C24" s="1"/>
      <c r="D24" s="1"/>
      <c r="E24" s="1"/>
      <c r="F24" s="9" t="s">
        <v>92</v>
      </c>
      <c r="G24" s="10" t="s">
        <v>93</v>
      </c>
      <c r="H24" s="10" t="s">
        <v>15</v>
      </c>
      <c r="I24" s="11" t="s">
        <v>22</v>
      </c>
    </row>
    <row r="25" spans="1:9" x14ac:dyDescent="0.2">
      <c r="A25" s="1"/>
      <c r="B25" s="17" t="s">
        <v>203</v>
      </c>
      <c r="D25" s="1"/>
      <c r="E25" s="1"/>
      <c r="F25" s="9" t="s">
        <v>94</v>
      </c>
      <c r="G25" s="10" t="s">
        <v>95</v>
      </c>
      <c r="H25" s="10" t="s">
        <v>15</v>
      </c>
      <c r="I25" s="11" t="s">
        <v>16</v>
      </c>
    </row>
    <row r="26" spans="1:9" x14ac:dyDescent="0.2">
      <c r="A26" s="1"/>
      <c r="B26" s="18" t="s">
        <v>98</v>
      </c>
      <c r="C26" s="19"/>
      <c r="D26" s="20"/>
      <c r="E26" s="1"/>
      <c r="F26" s="9" t="s">
        <v>96</v>
      </c>
      <c r="G26" s="10" t="s">
        <v>97</v>
      </c>
      <c r="H26" s="10" t="s">
        <v>15</v>
      </c>
      <c r="I26" s="11" t="s">
        <v>16</v>
      </c>
    </row>
    <row r="27" spans="1:9" x14ac:dyDescent="0.2">
      <c r="A27" s="1"/>
      <c r="B27" s="21" t="s">
        <v>101</v>
      </c>
      <c r="C27" s="22"/>
      <c r="D27" s="23">
        <v>2026</v>
      </c>
      <c r="E27" s="1"/>
      <c r="F27" s="9" t="s">
        <v>99</v>
      </c>
      <c r="G27" s="10" t="s">
        <v>100</v>
      </c>
      <c r="H27" s="10" t="s">
        <v>15</v>
      </c>
      <c r="I27" s="11" t="s">
        <v>22</v>
      </c>
    </row>
    <row r="28" spans="1:9" x14ac:dyDescent="0.2">
      <c r="A28" s="1"/>
      <c r="B28" s="24" t="s">
        <v>104</v>
      </c>
      <c r="D28" s="25">
        <f>D27-1</f>
        <v>2025</v>
      </c>
      <c r="E28" s="1"/>
      <c r="F28" s="9" t="s">
        <v>102</v>
      </c>
      <c r="G28" s="10" t="s">
        <v>103</v>
      </c>
      <c r="H28" s="10" t="s">
        <v>15</v>
      </c>
      <c r="I28" s="11" t="s">
        <v>16</v>
      </c>
    </row>
    <row r="29" spans="1:9" x14ac:dyDescent="0.2">
      <c r="B29" s="24" t="s">
        <v>107</v>
      </c>
      <c r="D29" s="25">
        <f>prem_round+1</f>
        <v>2027</v>
      </c>
      <c r="E29" s="1"/>
      <c r="F29" s="26" t="s">
        <v>105</v>
      </c>
      <c r="G29" s="27" t="s">
        <v>106</v>
      </c>
      <c r="H29" s="27" t="s">
        <v>15</v>
      </c>
      <c r="I29" s="28" t="s">
        <v>22</v>
      </c>
    </row>
    <row r="30" spans="1:9" x14ac:dyDescent="0.2">
      <c r="B30" s="24" t="s">
        <v>110</v>
      </c>
      <c r="D30" s="30">
        <f>DATE(prem_round, 4, 30)</f>
        <v>46142</v>
      </c>
      <c r="E30" s="1"/>
      <c r="F30" s="29" t="s">
        <v>108</v>
      </c>
      <c r="G30" s="29" t="s">
        <v>109</v>
      </c>
      <c r="I30" s="29" t="s">
        <v>109</v>
      </c>
    </row>
    <row r="31" spans="1:9" x14ac:dyDescent="0.2">
      <c r="B31" s="31" t="s">
        <v>111</v>
      </c>
      <c r="C31" s="32"/>
      <c r="D31" s="33">
        <f>EOMONTH(D30, 12-1)</f>
        <v>46477</v>
      </c>
      <c r="E31" s="1"/>
    </row>
    <row r="32" spans="1:9" x14ac:dyDescent="0.2">
      <c r="E32" s="1"/>
    </row>
    <row r="33" spans="1:6" x14ac:dyDescent="0.2">
      <c r="B33" s="18" t="s">
        <v>188</v>
      </c>
      <c r="D33" s="18" t="s">
        <v>112</v>
      </c>
      <c r="E33" s="1"/>
    </row>
    <row r="34" spans="1:6" x14ac:dyDescent="0.2">
      <c r="B34" s="17" t="s">
        <v>189</v>
      </c>
      <c r="D34" s="17" t="s">
        <v>113</v>
      </c>
    </row>
    <row r="35" spans="1:6" x14ac:dyDescent="0.2">
      <c r="B35" s="17" t="s">
        <v>190</v>
      </c>
      <c r="D35" s="17" t="s">
        <v>115</v>
      </c>
      <c r="F35" s="200" t="s">
        <v>119</v>
      </c>
    </row>
    <row r="36" spans="1:6" x14ac:dyDescent="0.2">
      <c r="C36" s="1"/>
      <c r="D36" s="17" t="s">
        <v>116</v>
      </c>
      <c r="F36" s="200" t="s">
        <v>118</v>
      </c>
    </row>
    <row r="37" spans="1:6" x14ac:dyDescent="0.2">
      <c r="A37" s="9"/>
      <c r="C37" s="1"/>
      <c r="E37" s="1"/>
    </row>
    <row r="38" spans="1:6" x14ac:dyDescent="0.2">
      <c r="A38" s="1"/>
      <c r="B38" s="18" t="s">
        <v>188</v>
      </c>
      <c r="C38" s="1"/>
      <c r="E38" s="1"/>
    </row>
    <row r="39" spans="1:6" x14ac:dyDescent="0.2">
      <c r="B39" s="17" t="s">
        <v>191</v>
      </c>
      <c r="E39" s="1"/>
    </row>
    <row r="40" spans="1:6" x14ac:dyDescent="0.2">
      <c r="B40" s="17" t="s">
        <v>114</v>
      </c>
      <c r="F40" s="200" t="s">
        <v>192</v>
      </c>
    </row>
    <row r="41" spans="1:6" x14ac:dyDescent="0.2">
      <c r="B41" s="17"/>
      <c r="F41" s="200" t="s">
        <v>190</v>
      </c>
    </row>
    <row r="42" spans="1:6" x14ac:dyDescent="0.2">
      <c r="F42" s="200" t="s">
        <v>193</v>
      </c>
    </row>
    <row r="43" spans="1:6" x14ac:dyDescent="0.2">
      <c r="B43" s="18" t="s">
        <v>207</v>
      </c>
      <c r="F43" s="200" t="s">
        <v>194</v>
      </c>
    </row>
    <row r="44" spans="1:6" x14ac:dyDescent="0.2">
      <c r="B44" s="202">
        <v>45930</v>
      </c>
    </row>
    <row r="45" spans="1:6" x14ac:dyDescent="0.2">
      <c r="B45" s="202">
        <v>46022</v>
      </c>
      <c r="F45" s="200" t="s">
        <v>195</v>
      </c>
    </row>
    <row r="46" spans="1:6" x14ac:dyDescent="0.2">
      <c r="B46" s="202">
        <v>46112</v>
      </c>
      <c r="F46" s="200" t="s">
        <v>196</v>
      </c>
    </row>
    <row r="47" spans="1:6" x14ac:dyDescent="0.2">
      <c r="B47" s="202">
        <v>46203</v>
      </c>
      <c r="F47" s="200" t="s">
        <v>197</v>
      </c>
    </row>
    <row r="48" spans="1:6" x14ac:dyDescent="0.2">
      <c r="B48" s="202">
        <v>46295</v>
      </c>
    </row>
    <row r="49" spans="2:6" x14ac:dyDescent="0.2">
      <c r="B49" s="202">
        <v>46387</v>
      </c>
      <c r="F49" s="200" t="s">
        <v>206</v>
      </c>
    </row>
    <row r="50" spans="2:6" x14ac:dyDescent="0.2">
      <c r="F50" s="200" t="s">
        <v>205</v>
      </c>
    </row>
  </sheetData>
  <mergeCells count="1">
    <mergeCell ref="D17:D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ed7be0-71df-4ef7-a44a-46c20e97f856">
      <Terms xmlns="http://schemas.microsoft.com/office/infopath/2007/PartnerControls"/>
    </lcf76f155ced4ddcb4097134ff3c332f>
    <TaxCatchAll xmlns="55f32057-c7d7-4cf2-a083-f930dcef318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1386D899F9CA4298648C0791762DBC" ma:contentTypeVersion="12" ma:contentTypeDescription="Create a new document." ma:contentTypeScope="" ma:versionID="3adc39874ba8c2e96aadd99fffcdf697">
  <xsd:schema xmlns:xsd="http://www.w3.org/2001/XMLSchema" xmlns:xs="http://www.w3.org/2001/XMLSchema" xmlns:p="http://schemas.microsoft.com/office/2006/metadata/properties" xmlns:ns2="31ed7be0-71df-4ef7-a44a-46c20e97f856" xmlns:ns3="55f32057-c7d7-4cf2-a083-f930dcef3185" targetNamespace="http://schemas.microsoft.com/office/2006/metadata/properties" ma:root="true" ma:fieldsID="5578c61acc1d915a6d1c94964bcf9103" ns2:_="" ns3:_="">
    <xsd:import namespace="31ed7be0-71df-4ef7-a44a-46c20e97f856"/>
    <xsd:import namespace="55f32057-c7d7-4cf2-a083-f930dcef31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d7be0-71df-4ef7-a44a-46c20e97f8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32057-c7d7-4cf2-a083-f930dcef31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8f77b1-0cd5-4996-9aae-a29d6c83050c}" ma:internalName="TaxCatchAll" ma:showField="CatchAllData" ma:web="55f32057-c7d7-4cf2-a083-f930dcef31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82BD39-9F9C-4D44-B22B-64074A9839AC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f41aae49-7741-4804-aa2e-ca7dcf62f2e2"/>
    <ds:schemaRef ds:uri="http://schemas.microsoft.com/office/infopath/2007/PartnerControls"/>
    <ds:schemaRef ds:uri="http://schemas.openxmlformats.org/package/2006/metadata/core-properties"/>
    <ds:schemaRef ds:uri="f8e31592-5e40-424a-ae0c-85bb2aa913af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38C7DCE-53B3-4EC6-B911-9CBFFC23CF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7C9E71-7521-4633-9EAA-B2CFE0478B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Template A - Products</vt:lpstr>
      <vt:lpstr>Template B - Financials</vt:lpstr>
      <vt:lpstr>Data Entry Key</vt:lpstr>
      <vt:lpstr>'Template A - Products'!Print_Area</vt:lpstr>
      <vt:lpstr>'Template B - Financials'!Print_Area</vt:lpstr>
      <vt:lpstr>'Template A - Products'!Print_Titles</vt:lpstr>
      <vt:lpstr>'Template B - Financials'!Print_Titles</vt:lpstr>
    </vt:vector>
  </TitlesOfParts>
  <Company>Department of Health, Disability and Ageing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ALIM, Marcus</dc:creator>
  <cp:lastModifiedBy>ALIM, Marcus</cp:lastModifiedBy>
  <dcterms:created xsi:type="dcterms:W3CDTF">2026-04-08T00:05:33Z</dcterms:created>
  <dcterms:modified xsi:type="dcterms:W3CDTF">2026-09-08T06:30:38Z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2026-04-08T00:11:56Z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bc363766-1b4e-4f07-849c-e9b91b8db9c8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  <property fmtid="{D5CDD505-2E9C-101B-9397-08002B2CF9AE}" pid="10" name="ContentTypeId">
    <vt:lpwstr>0x010100A51386D899F9CA4298648C0791762DBC</vt:lpwstr>
  </property>
  <property fmtid="{D5CDD505-2E9C-101B-9397-08002B2CF9AE}" pid="11" name="MediaServiceImageTags">
    <vt:lpwstr/>
  </property>
</Properties>
</file>