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mc:AlternateContent xmlns:mc="http://schemas.openxmlformats.org/markup-compatibility/2006">
    <mc:Choice Requires="x15">
      <x15ac:absPath xmlns:x15ac="http://schemas.microsoft.com/office/spreadsheetml/2010/11/ac" url="C:\Users\MASELV\Downloads\"/>
    </mc:Choice>
  </mc:AlternateContent>
  <xr:revisionPtr revIDLastSave="0" documentId="13_ncr:1_{B6647644-C802-4AAA-A247-0430D093187F}" xr6:coauthVersionLast="47" xr6:coauthVersionMax="47" xr10:uidLastSave="{00000000-0000-0000-0000-000000000000}"/>
  <workbookProtection workbookAlgorithmName="SHA-512" workbookHashValue="9z5qhZT/UjglOg2LytMhDNq3WQMqkAyBm53p1GW4kyh+r/MUi5VNmy8orrOo6uWsz2oMM0UfiLy622g3VUHzUQ==" workbookSaltValue="vdLAAsjaOmaVMQUPV0CKCw==" workbookSpinCount="100000" lockStructure="1"/>
  <bookViews>
    <workbookView xWindow="-110" yWindow="-110" windowWidth="19420" windowHeight="10300" firstSheet="2" activeTab="2" xr2:uid="{F5B7C969-B812-4202-BDAA-BE8D7C9B28B7}"/>
  </bookViews>
  <sheets>
    <sheet name="Sheet1" sheetId="1" state="hidden" r:id="rId1"/>
    <sheet name="General Information" sheetId="4" r:id="rId2"/>
    <sheet name="Estimator" sheetId="5" r:id="rId3"/>
    <sheet name="Lookup Table" sheetId="3" state="hidden" r:id="rId4"/>
  </sheets>
  <definedNames>
    <definedName name="_xlnm.Print_Titles" localSheetId="2">Estimator!$2:$5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Y12" i="5" l="1"/>
  <c r="Y9" i="5"/>
  <c r="B16" i="3" l="1" a="1"/>
  <c r="B16" i="3" s="1"/>
  <c r="K20" i="1"/>
  <c r="K23" i="1" s="1" a="1"/>
  <c r="K23" i="1" s="1"/>
  <c r="K17" i="1"/>
  <c r="Y15" i="5" l="1"/>
  <c r="Y18" i="5" s="1"/>
  <c r="Y21" i="5" s="1"/>
  <c r="K26" i="1"/>
  <c r="K29" i="1"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<sst xmlns="http://schemas.openxmlformats.org/spreadsheetml/2006/main" count="63" uniqueCount="49">
  <si>
    <t>Assumptions</t>
  </si>
  <si>
    <t>Estimates</t>
  </si>
  <si>
    <t>Enter AN-ACC price</t>
  </si>
  <si>
    <t>% of total care minutes target met</t>
  </si>
  <si>
    <t>Enter total care minutes target</t>
  </si>
  <si>
    <t>% of RN care minutes target met</t>
  </si>
  <si>
    <t>Enter RN care minutes target</t>
  </si>
  <si>
    <t>Eligible NWAU</t>
  </si>
  <si>
    <t>Enter number of occupied bed days during quarter</t>
  </si>
  <si>
    <t>Eligble care minutes supplement per resident per day</t>
  </si>
  <si>
    <t>Enter total care minutes delivered</t>
  </si>
  <si>
    <t>Estimated care minutes supplement based on residents in care</t>
  </si>
  <si>
    <t xml:space="preserve">Enter RN care minutes delivered </t>
  </si>
  <si>
    <t>General Information</t>
  </si>
  <si>
    <r>
      <rPr>
        <sz val="12"/>
        <color rgb="FF000000"/>
        <rFont val="Arial"/>
        <family val="2"/>
      </rPr>
      <t>This estimator will help you estimate how much care minutes supplement you could receive based on your care minutes performance from the October - December 2025 quarter onwards. 
This is an estimator only and the actual amount of supplement will vary based on various factors, including the actual care minutes performance data of your aged care service.  
The new care minutes supplement works on a sliding scale and is payable based on your total care minutes and registered nurse</t>
    </r>
    <r>
      <rPr>
        <sz val="12"/>
        <color rgb="FFFF0000"/>
        <rFont val="Arial"/>
        <family val="2"/>
      </rPr>
      <t xml:space="preserve"> </t>
    </r>
    <r>
      <rPr>
        <sz val="12"/>
        <color rgb="FF000000"/>
        <rFont val="Arial"/>
        <family val="2"/>
      </rPr>
      <t xml:space="preserve">(RN) care minutes performance (see table below).The maximum supplement payable is 0.113 National Weighted Activity Unit (NWAU) of the applicable Australian National Aged Care Classification (AN-ACC) price. This is equivalent to the value of the Base Care Tariff reduction. You will not receive any supplement if your performance for both targets falls below 85%.
</t>
    </r>
    <r>
      <rPr>
        <b/>
        <sz val="12"/>
        <color rgb="FF000000"/>
        <rFont val="Arial"/>
        <family val="2"/>
      </rPr>
      <t>This estimator is only applicable to non-specialised services in MM1. All other aged care homes will continue to receive their funding under the current AN-ACC arrangements.</t>
    </r>
  </si>
  <si>
    <t>Care minutes supplement matrix table</t>
  </si>
  <si>
    <t>% of RN Care Minutes Delivered</t>
  </si>
  <si>
    <t>% of Total Care Minutes Delivered</t>
  </si>
  <si>
    <t>&lt;85%</t>
  </si>
  <si>
    <t>≥85% - &gt;87.5%</t>
  </si>
  <si>
    <t>≥87.5% - &gt;90%</t>
  </si>
  <si>
    <t>≥90% - &lt;92.5%</t>
  </si>
  <si>
    <t>≥92.5% - &lt;95%</t>
  </si>
  <si>
    <t>≥95% - &lt;97.5%</t>
  </si>
  <si>
    <t>≥97.5% - &lt;100%</t>
  </si>
  <si>
    <t>≥100%</t>
  </si>
  <si>
    <t>New and transferred services</t>
  </si>
  <si>
    <t>How to use the calculator</t>
  </si>
  <si>
    <t>1.</t>
  </si>
  <si>
    <r>
      <rPr>
        <sz val="11"/>
        <color rgb="FF000000"/>
        <rFont val="Arial"/>
        <family val="2"/>
      </rPr>
      <t xml:space="preserve">In the </t>
    </r>
    <r>
      <rPr>
        <b/>
        <sz val="11"/>
        <color rgb="FF000000"/>
        <rFont val="Arial"/>
        <family val="2"/>
      </rPr>
      <t>Assumptions</t>
    </r>
    <r>
      <rPr>
        <sz val="11"/>
        <color rgb="FF000000"/>
        <rFont val="Arial"/>
        <family val="2"/>
      </rPr>
      <t xml:space="preserve"> fields, enter the total care minutes targets, RN care minutes targets, estimated total care minutes delivered and estimated RN care minutes delivered in the relevant fields. 
Note, the Government has set the</t>
    </r>
    <r>
      <rPr>
        <sz val="11"/>
        <color rgb="FFFF0000"/>
        <rFont val="Arial"/>
        <family val="2"/>
      </rPr>
      <t xml:space="preserve"> </t>
    </r>
    <r>
      <rPr>
        <sz val="11"/>
        <color rgb="FF000000"/>
        <rFont val="Arial"/>
        <family val="2"/>
      </rPr>
      <t>AN-ACC price from 1 October 2025 to $295.64 following pricing advice from the Independent Health and Aged Care Pricing Authority.
For comparison, you can also use your targets and actual care minutes delivered from previous quarters to see if there will be changes to your funding if your future targets and performance remains the same. You can find the following information on the Department of Health, Disability and Ageing website:
    •</t>
    </r>
    <r>
      <rPr>
        <sz val="8.8000000000000007"/>
        <color rgb="FF000000"/>
        <rFont val="Arial"/>
        <family val="2"/>
      </rPr>
      <t xml:space="preserve"> </t>
    </r>
    <r>
      <rPr>
        <sz val="11"/>
        <color rgb="FF000000"/>
        <rFont val="Arial"/>
        <family val="2"/>
      </rPr>
      <t xml:space="preserve">current care minutes targets: </t>
    </r>
    <r>
      <rPr>
        <u/>
        <sz val="11"/>
        <color rgb="FF000000"/>
        <rFont val="Arial"/>
        <family val="2"/>
      </rPr>
      <t xml:space="preserve">https://www.health.gov.au/resources/publications/care-minutes-targets-in-residential-aged-care-by-service-financial-year-2024-25 
</t>
    </r>
    <r>
      <rPr>
        <sz val="11"/>
        <color rgb="FF000000"/>
        <rFont val="Arial"/>
        <family val="2"/>
      </rPr>
      <t xml:space="preserve">    • service-level care minutes performance: </t>
    </r>
    <r>
      <rPr>
        <u/>
        <sz val="11"/>
        <color rgb="FF000000"/>
        <rFont val="Arial"/>
        <family val="2"/>
      </rPr>
      <t xml:space="preserve">https://www.health.gov.au/resources/publications/service-level-care-minutes-performance-in-residential-aged-care-from-october-2023
</t>
    </r>
    <r>
      <rPr>
        <sz val="11"/>
        <color rgb="FF000000"/>
        <rFont val="Arial"/>
        <family val="2"/>
      </rPr>
      <t xml:space="preserve">
</t>
    </r>
  </si>
  <si>
    <t xml:space="preserve">2. </t>
  </si>
  <si>
    <r>
      <t xml:space="preserve">The </t>
    </r>
    <r>
      <rPr>
        <b/>
        <sz val="11"/>
        <rFont val="Arial"/>
        <family val="2"/>
      </rPr>
      <t>Estimates</t>
    </r>
    <r>
      <rPr>
        <sz val="11"/>
        <rFont val="Arial"/>
        <family val="2"/>
      </rPr>
      <t xml:space="preserve"> fields will automatically populate after you have entered all the required information in the Assumptions fields. </t>
    </r>
  </si>
  <si>
    <t>AN-ACC price</t>
  </si>
  <si>
    <t>Enter total care minutes target for the service for a previous quarter</t>
  </si>
  <si>
    <t>Enter RN care minutes target for service for a previous quarter</t>
  </si>
  <si>
    <t>Eligible NWAU *</t>
  </si>
  <si>
    <t>Enter total care minutes delivered for service for a previous quarter</t>
  </si>
  <si>
    <t>Eligible care minutes supplement per resident per day **</t>
  </si>
  <si>
    <t>Enter RN care minutes delivered for service for a previous quarter</t>
  </si>
  <si>
    <t>Change in funding per resident per day ***</t>
  </si>
  <si>
    <t xml:space="preserve">* The eligible NWAU is based on the matrix table in the General Informations tab, which incorporates the total care minutes (including registered nurse time) and registered nurse care minutes delivered to determine the applicable value. </t>
  </si>
  <si>
    <t xml:space="preserve">** The amount of care minutes supplement payable per resident per day is calculated by multiplying the 'eligible NWAU' value by the applicable AN-ACC price. </t>
  </si>
  <si>
    <t>*** The change in funding per resident per day amount is the difference between the base care tariff reduction (i.e. 0.113 NWAU multiplied by the AN-ACC price) and the 'eligible care minutes supplement per resident per day'.</t>
  </si>
  <si>
    <t>Supp Rates (NWAU)</t>
  </si>
  <si>
    <t>Registered Nurse Minutes</t>
  </si>
  <si>
    <t>Total Care Minutes</t>
  </si>
  <si>
    <t>Min</t>
  </si>
  <si>
    <t>Max</t>
  </si>
  <si>
    <t>NWAU</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</si>
</sst>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quot;$&quot;#,##0.00"/>
    <numFmt numFmtId="165" formatCode="0.000"/>
  </numFmts>
  <fonts count="25" x14ac:knownFonts="1">
    <font>
      <sz val="11"/>
      <color theme="1"/>
      <name val="Aptos Narrow"/>
      <family val="2"/>
      <scheme val="minor"/>
    </font>
    <font>
      <b/>
      <sz val="11"/>
      <color theme="0"/>
      <name val="Aptos Narrow"/>
      <family val="2"/>
      <scheme val="minor"/>
    </font>
    <font>
      <b/>
      <sz val="11"/>
      <color theme="1"/>
      <name val="Aptos Narrow"/>
      <family val="2"/>
      <scheme val="minor"/>
    </font>
    <font>
      <sz val="14"/>
      <color theme="1"/>
      <name val="Arial"/>
      <family val="2"/>
    </font>
    <font>
      <sz val="14"/>
      <color theme="0"/>
      <name val="Arial"/>
      <family val="2"/>
    </font>
    <font>
      <b/>
      <sz val="14"/>
      <color theme="0"/>
      <name val="Arial"/>
      <family val="2"/>
    </font>
    <font>
      <sz val="11"/>
      <color theme="1"/>
      <name val="Aptos Narrow"/>
      <family val="2"/>
      <scheme val="minor"/>
    </font>
    <font>
      <b/>
      <sz val="12"/>
      <color rgb="FFFFFFFF"/>
      <name val="Arial"/>
      <family val="2"/>
    </font>
    <font>
      <sz val="12"/>
      <color theme="1"/>
      <name val="Arial"/>
      <family val="2"/>
    </font>
    <font>
      <b/>
      <sz val="12"/>
      <color rgb="FF000000"/>
      <name val="Arial"/>
      <family val="2"/>
    </font>
    <font>
      <sz val="12"/>
      <color rgb="FF000000"/>
      <name val="Arial"/>
      <family val="2"/>
    </font>
    <font>
      <sz val="14"/>
      <name val="Arial"/>
      <family val="2"/>
    </font>
    <font>
      <sz val="11"/>
      <name val="Aptos Narrow"/>
      <family val="2"/>
      <scheme val="minor"/>
    </font>
    <font>
      <sz val="12"/>
      <name val="Arial"/>
      <family val="2"/>
    </font>
    <font>
      <b/>
      <sz val="16"/>
      <color theme="1"/>
      <name val="Arial"/>
      <family val="2"/>
    </font>
    <font>
      <b/>
      <sz val="12"/>
      <name val="Arial"/>
      <family val="2"/>
    </font>
    <font>
      <sz val="11"/>
      <name val="Arial"/>
      <family val="2"/>
    </font>
    <font>
      <b/>
      <sz val="11"/>
      <name val="Arial"/>
      <family val="2"/>
    </font>
    <font>
      <sz val="11"/>
      <color rgb="FF000000"/>
      <name val="Arial"/>
      <family val="2"/>
    </font>
    <font>
      <b/>
      <sz val="11"/>
      <color rgb="FF000000"/>
      <name val="Arial"/>
      <family val="2"/>
    </font>
    <font>
      <sz val="8.8000000000000007"/>
      <color rgb="FF000000"/>
      <name val="Arial"/>
      <family val="2"/>
    </font>
    <font>
      <sz val="12"/>
      <color rgb="FFFF0000"/>
      <name val="Arial"/>
      <family val="2"/>
    </font>
    <font>
      <sz val="12"/>
      <name val="Arial"/>
      <family val="2"/>
    </font>
    <font>
      <sz val="11"/>
      <color rgb="FFFF0000"/>
      <name val="Arial"/>
      <family val="2"/>
    </font>
    <font>
      <u/>
      <sz val="11"/>
      <color rgb="FF000000"/>
      <name val="Arial"/>
      <family val="2"/>
    </font>
  </fonts>
  <fills count="9">
    <fill>
      <patternFill patternType="none"/>
    </fill>
    <fill>
      <patternFill patternType="gray125"/>
    </fill>
    <fill>
      <patternFill patternType="solid">
        <fgColor theme="1"/>
        <bgColor indexed="64"/>
      </patternFill>
    </fill>
    <fill>
      <patternFill patternType="solid">
        <fgColor theme="6" tint="0.79998168889431442"/>
        <bgColor indexed="64"/>
      </patternFill>
    </fill>
    <fill>
      <patternFill patternType="solid">
        <fgColor theme="0"/>
        <bgColor indexed="64"/>
      </patternFill>
    </fill>
    <fill>
      <patternFill patternType="solid">
        <fgColor rgb="FF1E1544"/>
        <bgColor indexed="64"/>
      </patternFill>
    </fill>
    <fill>
      <patternFill patternType="solid">
        <fgColor rgb="FF32757E"/>
        <bgColor indexed="64"/>
      </patternFill>
    </fill>
    <fill>
      <patternFill patternType="solid">
        <fgColor rgb="FFF2F1F2"/>
        <bgColor indexed="64"/>
      </patternFill>
    </fill>
    <fill>
      <patternFill patternType="solid">
        <fgColor rgb="FFE8F4F6"/>
        <bgColor indexed="64"/>
      </patternFill>
    </fill>
  </fills>
  <borders count="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
    <xf numFmtId="0" fontId="0" fillId="0" borderId="0"/>
  </cellStyleXfs>
  <cellXfs count="75">
    <xf numFmtId="0" fontId="0" fillId="0" borderId="0" xfId="0"/>
    <xf numFmtId="0" fontId="0" fillId="3" borderId="1" xfId="0" applyFill="1" applyBorder="1"/>
    <xf numFmtId="10" fontId="0" fillId="3" borderId="1" xfId="0" applyNumberFormat="1" applyFill="1" applyBorder="1"/>
    <xf numFmtId="10" fontId="0" fillId="0" borderId="1" xfId="0" applyNumberFormat="1" applyBorder="1"/>
    <xf numFmtId="0" fontId="0" fillId="0" borderId="1" xfId="0" applyBorder="1"/>
    <xf numFmtId="0" fontId="3" fillId="0" borderId="0" xfId="0" applyFont="1" applyAlignment="1">
      <alignment vertical="center"/>
    </xf>
    <xf numFmtId="0" fontId="3" fillId="0" borderId="0" xfId="0" applyFont="1" applyAlignment="1">
      <alignment horizontal="right" vertical="center"/>
    </xf>
    <xf numFmtId="0" fontId="3" fillId="0" borderId="0" xfId="0" applyFont="1"/>
    <xf numFmtId="0" fontId="3" fillId="0" borderId="0" xfId="0" applyFont="1" applyAlignment="1">
      <alignment vertical="center" wrapText="1"/>
    </xf>
    <xf numFmtId="10" fontId="3" fillId="0" borderId="0" xfId="0" applyNumberFormat="1" applyFont="1"/>
    <xf numFmtId="0" fontId="4" fillId="5" borderId="0" xfId="0" applyFont="1" applyFill="1" applyAlignment="1">
      <alignment vertical="center"/>
    </xf>
    <xf numFmtId="0" fontId="4" fillId="5" borderId="0" xfId="0" applyFont="1" applyFill="1"/>
    <xf numFmtId="0" fontId="4" fillId="6" borderId="0" xfId="0" applyFont="1" applyFill="1" applyAlignment="1">
      <alignment vertical="center"/>
    </xf>
    <xf numFmtId="0" fontId="4" fillId="6" borderId="0" xfId="0" applyFont="1" applyFill="1"/>
    <xf numFmtId="0" fontId="3" fillId="7" borderId="0" xfId="0" applyFont="1" applyFill="1" applyAlignment="1">
      <alignment horizontal="right" vertical="center"/>
    </xf>
    <xf numFmtId="0" fontId="3" fillId="7" borderId="0" xfId="0" applyFont="1" applyFill="1" applyAlignment="1">
      <alignment vertical="center"/>
    </xf>
    <xf numFmtId="0" fontId="3" fillId="7" borderId="0" xfId="0" applyFont="1" applyFill="1"/>
    <xf numFmtId="0" fontId="3" fillId="7" borderId="0" xfId="0" applyFont="1" applyFill="1" applyAlignment="1">
      <alignment vertical="center" wrapText="1"/>
    </xf>
    <xf numFmtId="0" fontId="3" fillId="7" borderId="0" xfId="0" applyFont="1" applyFill="1" applyAlignment="1">
      <alignment horizontal="center" vertical="center"/>
    </xf>
    <xf numFmtId="0" fontId="3" fillId="8" borderId="0" xfId="0" applyFont="1" applyFill="1" applyAlignment="1">
      <alignment vertical="center"/>
    </xf>
    <xf numFmtId="0" fontId="3" fillId="8" borderId="0" xfId="0" applyFont="1" applyFill="1" applyAlignment="1">
      <alignment vertical="center" wrapText="1"/>
    </xf>
    <xf numFmtId="0" fontId="3" fillId="8" borderId="0" xfId="0" applyFont="1" applyFill="1"/>
    <xf numFmtId="0" fontId="3" fillId="8" borderId="0" xfId="0" applyFont="1" applyFill="1" applyAlignment="1">
      <alignment horizontal="right" vertical="center"/>
    </xf>
    <xf numFmtId="0" fontId="3" fillId="7" borderId="0" xfId="0" applyFont="1" applyFill="1" applyAlignment="1">
      <alignment horizontal="left" vertical="center" wrapText="1"/>
    </xf>
    <xf numFmtId="0" fontId="14" fillId="0" borderId="0" xfId="0" applyFont="1"/>
    <xf numFmtId="0" fontId="13" fillId="0" borderId="0" xfId="0" applyFont="1" applyAlignment="1">
      <alignment horizontal="left" vertical="top" wrapText="1"/>
    </xf>
    <xf numFmtId="0" fontId="6" fillId="0" borderId="0" xfId="0" applyFont="1"/>
    <xf numFmtId="0" fontId="7" fillId="0" borderId="0" xfId="0" applyFont="1" applyAlignment="1">
      <alignment vertical="center" wrapText="1"/>
    </xf>
    <xf numFmtId="0" fontId="7" fillId="5" borderId="5" xfId="0" applyFont="1" applyFill="1" applyBorder="1" applyAlignment="1">
      <alignment horizontal="center" vertical="center" wrapText="1"/>
    </xf>
    <xf numFmtId="0" fontId="9" fillId="7" borderId="1" xfId="0" applyFont="1" applyFill="1" applyBorder="1" applyAlignment="1">
      <alignment horizontal="center" vertical="center" wrapText="1"/>
    </xf>
    <xf numFmtId="165" fontId="8" fillId="0" borderId="1" xfId="0" applyNumberFormat="1" applyFont="1" applyBorder="1" applyAlignment="1">
      <alignment horizontal="center"/>
    </xf>
    <xf numFmtId="9" fontId="0" fillId="0" borderId="0" xfId="0" applyNumberFormat="1"/>
    <xf numFmtId="0" fontId="2" fillId="0" borderId="0" xfId="0" applyFont="1"/>
    <xf numFmtId="49" fontId="0" fillId="0" borderId="0" xfId="0" applyNumberFormat="1" applyAlignment="1">
      <alignment horizontal="left" vertical="top"/>
    </xf>
    <xf numFmtId="0" fontId="0" fillId="7" borderId="0" xfId="0" applyFill="1"/>
    <xf numFmtId="0" fontId="0" fillId="8" borderId="0" xfId="0" applyFill="1"/>
    <xf numFmtId="0" fontId="5" fillId="0" borderId="0" xfId="0" applyFont="1" applyAlignment="1">
      <alignment horizontal="center" vertical="center"/>
    </xf>
    <xf numFmtId="10" fontId="3" fillId="8" borderId="0" xfId="0" applyNumberFormat="1" applyFont="1" applyFill="1" applyAlignment="1">
      <alignment vertical="center"/>
    </xf>
    <xf numFmtId="164" fontId="3" fillId="8" borderId="0" xfId="0" applyNumberFormat="1" applyFont="1" applyFill="1" applyAlignment="1">
      <alignment vertical="center"/>
    </xf>
    <xf numFmtId="0" fontId="3" fillId="0" borderId="0" xfId="0" applyFont="1" applyAlignment="1">
      <alignment horizontal="left" vertical="center" wrapText="1"/>
    </xf>
    <xf numFmtId="0" fontId="0" fillId="0" borderId="0" xfId="0" applyAlignment="1">
      <alignment horizontal="left"/>
    </xf>
    <xf numFmtId="0" fontId="3" fillId="0" borderId="0" xfId="0" applyFont="1" applyAlignment="1">
      <alignment horizontal="left" vertical="center"/>
    </xf>
    <xf numFmtId="0" fontId="12" fillId="0" borderId="0" xfId="0" applyFont="1"/>
    <xf numFmtId="0" fontId="3" fillId="7" borderId="0" xfId="0" applyFont="1" applyFill="1" applyAlignment="1">
      <alignment vertical="center" wrapText="1"/>
    </xf>
    <xf numFmtId="0" fontId="3" fillId="4" borderId="0" xfId="0" applyFont="1" applyFill="1" applyAlignment="1">
      <alignment horizontal="center" vertical="center"/>
    </xf>
    <xf numFmtId="0" fontId="3" fillId="7" borderId="0" xfId="0" applyFont="1" applyFill="1" applyAlignment="1">
      <alignment horizontal="left" vertical="center" wrapText="1"/>
    </xf>
    <xf numFmtId="0" fontId="5" fillId="5" borderId="0" xfId="0" applyFont="1" applyFill="1" applyAlignment="1">
      <alignment horizontal="center" vertical="center"/>
    </xf>
    <xf numFmtId="164" fontId="3" fillId="4" borderId="0" xfId="0" applyNumberFormat="1" applyFont="1" applyFill="1" applyAlignment="1">
      <alignment horizontal="center" vertical="center"/>
    </xf>
    <xf numFmtId="0" fontId="3" fillId="8" borderId="0" xfId="0" applyFont="1" applyFill="1" applyAlignment="1">
      <alignment horizontal="left" vertical="center" wrapText="1"/>
    </xf>
    <xf numFmtId="10" fontId="3" fillId="4" borderId="0" xfId="0" applyNumberFormat="1" applyFont="1" applyFill="1" applyAlignment="1">
      <alignment horizontal="right" vertical="center"/>
    </xf>
    <xf numFmtId="0" fontId="3" fillId="4" borderId="0" xfId="0" applyFont="1" applyFill="1" applyAlignment="1">
      <alignment horizontal="right" vertical="center"/>
    </xf>
    <xf numFmtId="164" fontId="3" fillId="4" borderId="0" xfId="0" applyNumberFormat="1" applyFont="1" applyFill="1" applyAlignment="1">
      <alignment horizontal="right" vertical="center"/>
    </xf>
    <xf numFmtId="0" fontId="5" fillId="6" borderId="0" xfId="0" applyFont="1" applyFill="1" applyAlignment="1">
      <alignment horizontal="center" vertical="center" wrapText="1"/>
    </xf>
    <xf numFmtId="0" fontId="3" fillId="8" borderId="0" xfId="0" applyFont="1" applyFill="1" applyAlignment="1">
      <alignment vertical="center" wrapText="1"/>
    </xf>
    <xf numFmtId="0" fontId="15" fillId="0" borderId="0" xfId="0" applyFont="1" applyAlignment="1">
      <alignment horizontal="left" vertical="top" wrapText="1"/>
    </xf>
    <xf numFmtId="165" fontId="10" fillId="0" borderId="2" xfId="0" applyNumberFormat="1" applyFont="1" applyBorder="1" applyAlignment="1">
      <alignment horizontal="center" vertical="center" wrapText="1"/>
    </xf>
    <xf numFmtId="165" fontId="10" fillId="0" borderId="3" xfId="0" applyNumberFormat="1" applyFont="1" applyBorder="1" applyAlignment="1">
      <alignment horizontal="center" vertical="center" wrapText="1"/>
    </xf>
    <xf numFmtId="165" fontId="10" fillId="0" borderId="4" xfId="0" applyNumberFormat="1" applyFont="1" applyBorder="1" applyAlignment="1">
      <alignment horizontal="center" vertical="center" wrapText="1"/>
    </xf>
    <xf numFmtId="0" fontId="7" fillId="5" borderId="5" xfId="0" applyFont="1" applyFill="1" applyBorder="1" applyAlignment="1">
      <alignment horizontal="center" vertical="center" wrapText="1"/>
    </xf>
    <xf numFmtId="0" fontId="22" fillId="0" borderId="0" xfId="0" applyFont="1" applyAlignment="1">
      <alignment horizontal="left" vertical="top" wrapText="1"/>
    </xf>
    <xf numFmtId="0" fontId="13" fillId="0" borderId="0" xfId="0" applyFont="1" applyAlignment="1">
      <alignment horizontal="left" vertical="top" wrapText="1"/>
    </xf>
    <xf numFmtId="0" fontId="3" fillId="8" borderId="0" xfId="0" applyFont="1" applyFill="1" applyAlignment="1">
      <alignment horizontal="center" vertical="center"/>
    </xf>
    <xf numFmtId="0" fontId="0" fillId="7" borderId="0" xfId="0" applyFill="1" applyAlignment="1">
      <alignment horizontal="center"/>
    </xf>
    <xf numFmtId="0" fontId="11" fillId="7" borderId="0" xfId="0" applyFont="1" applyFill="1" applyAlignment="1">
      <alignment horizontal="left" vertical="center" wrapText="1"/>
    </xf>
    <xf numFmtId="0" fontId="3" fillId="0" borderId="0" xfId="0" applyFont="1" applyAlignment="1" applyProtection="1">
      <alignment horizontal="center" vertical="center"/>
      <protection locked="0"/>
    </xf>
    <xf numFmtId="164" fontId="3" fillId="0" borderId="0" xfId="0" applyNumberFormat="1" applyFont="1" applyAlignment="1">
      <alignment horizontal="center" vertical="center"/>
    </xf>
    <xf numFmtId="0" fontId="12" fillId="0" borderId="0" xfId="0" applyFont="1" applyAlignment="1">
      <alignment horizontal="left" vertical="center" wrapText="1"/>
    </xf>
    <xf numFmtId="0" fontId="12" fillId="0" borderId="0" xfId="0" applyFont="1" applyAlignment="1">
      <alignment horizontal="left"/>
    </xf>
    <xf numFmtId="10" fontId="3" fillId="0" borderId="0" xfId="0" applyNumberFormat="1" applyFont="1" applyAlignment="1">
      <alignment horizontal="center" vertical="center"/>
    </xf>
    <xf numFmtId="0" fontId="3" fillId="0" borderId="0" xfId="0" applyFont="1" applyAlignment="1">
      <alignment horizontal="center" vertical="center"/>
    </xf>
    <xf numFmtId="0" fontId="18" fillId="0" borderId="0" xfId="0" applyFont="1" applyAlignment="1">
      <alignment horizontal="left" vertical="top" wrapText="1"/>
    </xf>
    <xf numFmtId="0" fontId="12" fillId="0" borderId="0" xfId="0" applyFont="1" applyAlignment="1">
      <alignment horizontal="left" vertical="top" wrapText="1"/>
    </xf>
    <xf numFmtId="0" fontId="16" fillId="0" borderId="0" xfId="0" applyFont="1" applyAlignment="1">
      <alignment horizontal="left" vertical="top" wrapText="1"/>
    </xf>
    <xf numFmtId="0" fontId="11" fillId="7" borderId="0" xfId="0" applyFont="1" applyFill="1" applyAlignment="1">
      <alignment horizontal="left" vertical="center"/>
    </xf>
    <xf numFmtId="0" fontId="1" fillId="2" borderId="0" xfId="0" applyFont="1" applyFill="1" applyAlignment="1">
      <alignment horizontal="center"/>
    </xf>
  </cellXfs>
  <cellStyles count="1">
    <cellStyle name="Normal" xfId="0" builtinId="0"/>
  </cellStyles>
  <dxfs count="0"/>
  <tableStyles count="0" defaultTableStyle="TableStyleMedium2" defaultPivotStyle="PivotStyleLight16"/>
  <colors>
    <mruColors>
      <color rgb="FFE8F4F6"/>
      <color rgb="FFF2F1F2"/>
      <color rgb="FF1E1544"/>
      <color rgb="FFC5E2E5"/>
      <color rgb="FF32757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2.xml"/><Relationship Id="rId5" Type="http://schemas.openxmlformats.org/officeDocument/2006/relationships/theme" Target="theme/theme1.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4B290E-4BB4-40F9-B255-23AE4CAA56B5}">
  <dimension ref="B6:Y61"/>
  <sheetViews>
    <sheetView showGridLines="0" topLeftCell="A13" zoomScale="70" zoomScaleNormal="70" workbookViewId="0">
      <selection activeCell="N30" sqref="N30"/>
    </sheetView>
  </sheetViews>
  <sheetFormatPr defaultColWidth="9" defaultRowHeight="17.5" x14ac:dyDescent="0.35"/>
  <cols>
    <col min="1" max="1" width="4" style="7" customWidth="1"/>
    <col min="2" max="2" width="4.453125" style="5" customWidth="1"/>
    <col min="3" max="3" width="53.08984375" style="6" customWidth="1"/>
    <col min="4" max="4" width="3.453125" style="6" customWidth="1"/>
    <col min="5" max="5" width="14.36328125" style="5" customWidth="1"/>
    <col min="6" max="6" width="4.6328125" style="7" customWidth="1"/>
    <col min="7" max="7" width="9.08984375" style="7" bestFit="1" customWidth="1"/>
    <col min="8" max="8" width="5.453125" style="7" customWidth="1"/>
    <col min="9" max="9" width="42.90625" style="7" customWidth="1"/>
    <col min="10" max="10" width="9" style="7"/>
    <col min="11" max="11" width="17" style="7" customWidth="1"/>
    <col min="12" max="15" width="9" style="7"/>
    <col min="16" max="16" width="14.90625" style="7" customWidth="1"/>
    <col min="17" max="24" width="9" style="7"/>
    <col min="25" max="25" width="11.453125" style="7" customWidth="1"/>
    <col min="26" max="16384" width="9" style="7"/>
  </cols>
  <sheetData>
    <row r="6" spans="2:12" ht="18" customHeight="1" x14ac:dyDescent="0.35"/>
    <row r="8" spans="2:12" ht="18" customHeight="1" x14ac:dyDescent="0.35"/>
    <row r="14" spans="2:12" x14ac:dyDescent="0.35">
      <c r="B14" s="15"/>
      <c r="C14" s="14"/>
      <c r="D14" s="14"/>
      <c r="E14" s="15"/>
      <c r="F14" s="16"/>
      <c r="H14" s="19"/>
      <c r="I14" s="20"/>
      <c r="J14" s="20"/>
      <c r="K14" s="19"/>
      <c r="L14" s="21"/>
    </row>
    <row r="15" spans="2:12" ht="18" x14ac:dyDescent="0.35">
      <c r="B15" s="10"/>
      <c r="C15" s="46" t="s">
        <v>0</v>
      </c>
      <c r="D15" s="46"/>
      <c r="E15" s="46"/>
      <c r="F15" s="11"/>
      <c r="H15" s="12"/>
      <c r="I15" s="52" t="s">
        <v>1</v>
      </c>
      <c r="J15" s="52"/>
      <c r="K15" s="52"/>
      <c r="L15" s="13"/>
    </row>
    <row r="16" spans="2:12" x14ac:dyDescent="0.35">
      <c r="B16" s="15"/>
      <c r="C16" s="14"/>
      <c r="D16" s="14"/>
      <c r="E16" s="15"/>
      <c r="F16" s="16"/>
      <c r="H16" s="19"/>
      <c r="I16" s="20"/>
      <c r="J16" s="20"/>
      <c r="K16" s="19"/>
      <c r="L16" s="21"/>
    </row>
    <row r="17" spans="2:25" x14ac:dyDescent="0.35">
      <c r="B17" s="15"/>
      <c r="C17" s="45" t="s">
        <v>2</v>
      </c>
      <c r="D17" s="14"/>
      <c r="E17" s="47">
        <v>280.01</v>
      </c>
      <c r="F17" s="16"/>
      <c r="H17" s="19"/>
      <c r="I17" s="53" t="s">
        <v>3</v>
      </c>
      <c r="J17" s="20"/>
      <c r="K17" s="49">
        <f>IFERROR(E29/E20,"0.00%")</f>
        <v>1</v>
      </c>
      <c r="L17" s="21"/>
    </row>
    <row r="18" spans="2:25" x14ac:dyDescent="0.35">
      <c r="B18" s="15"/>
      <c r="C18" s="45"/>
      <c r="D18" s="17"/>
      <c r="E18" s="47"/>
      <c r="F18" s="16"/>
      <c r="H18" s="19"/>
      <c r="I18" s="53"/>
      <c r="J18" s="20"/>
      <c r="K18" s="49"/>
      <c r="L18" s="21"/>
    </row>
    <row r="19" spans="2:25" x14ac:dyDescent="0.35">
      <c r="B19" s="15"/>
      <c r="C19" s="17"/>
      <c r="D19" s="17"/>
      <c r="E19" s="18"/>
      <c r="F19" s="16"/>
      <c r="H19" s="19"/>
      <c r="I19" s="20"/>
      <c r="J19" s="20"/>
      <c r="K19" s="22"/>
      <c r="L19" s="21"/>
    </row>
    <row r="20" spans="2:25" x14ac:dyDescent="0.35">
      <c r="B20" s="15"/>
      <c r="C20" s="43" t="s">
        <v>4</v>
      </c>
      <c r="D20" s="17"/>
      <c r="E20" s="44">
        <v>215</v>
      </c>
      <c r="F20" s="16"/>
      <c r="H20" s="19"/>
      <c r="I20" s="48" t="s">
        <v>5</v>
      </c>
      <c r="J20" s="20"/>
      <c r="K20" s="49">
        <f>IFERROR(E32/E23,"0.00"%)</f>
        <v>1</v>
      </c>
      <c r="L20" s="21"/>
    </row>
    <row r="21" spans="2:25" x14ac:dyDescent="0.35">
      <c r="B21" s="15"/>
      <c r="C21" s="43"/>
      <c r="D21" s="17"/>
      <c r="E21" s="44"/>
      <c r="F21" s="16"/>
      <c r="H21" s="19"/>
      <c r="I21" s="48"/>
      <c r="J21" s="20"/>
      <c r="K21" s="49"/>
      <c r="L21" s="21"/>
    </row>
    <row r="22" spans="2:25" x14ac:dyDescent="0.35">
      <c r="B22" s="15"/>
      <c r="C22" s="17"/>
      <c r="D22" s="17"/>
      <c r="E22" s="18"/>
      <c r="F22" s="16"/>
      <c r="H22" s="19"/>
      <c r="I22" s="20"/>
      <c r="J22" s="20"/>
      <c r="K22" s="22"/>
      <c r="L22" s="21"/>
    </row>
    <row r="23" spans="2:25" x14ac:dyDescent="0.35">
      <c r="B23" s="15"/>
      <c r="C23" s="43" t="s">
        <v>6</v>
      </c>
      <c r="D23" s="17"/>
      <c r="E23" s="44">
        <v>44</v>
      </c>
      <c r="F23" s="16"/>
      <c r="H23" s="19"/>
      <c r="I23" s="48" t="s">
        <v>7</v>
      </c>
      <c r="J23" s="20"/>
      <c r="K23" s="50" cm="1">
        <f t="array" ref="K23">IFERROR(_xlfn.XLOOKUP(K20, 'Lookup Table'!D4:K4, _xlfn.XLOOKUP(K17, 'Lookup Table'!A6:A13, 'Lookup Table'!D6:K13, "", -1), "",-1),"-")</f>
        <v>0.113</v>
      </c>
      <c r="L23" s="21"/>
    </row>
    <row r="24" spans="2:25" x14ac:dyDescent="0.35">
      <c r="B24" s="15"/>
      <c r="C24" s="43"/>
      <c r="D24" s="17"/>
      <c r="E24" s="44"/>
      <c r="F24" s="16"/>
      <c r="H24" s="19"/>
      <c r="I24" s="48"/>
      <c r="J24" s="20"/>
      <c r="K24" s="50"/>
      <c r="L24" s="21"/>
    </row>
    <row r="25" spans="2:25" x14ac:dyDescent="0.35">
      <c r="B25" s="15"/>
      <c r="C25" s="17"/>
      <c r="D25" s="17"/>
      <c r="E25" s="18"/>
      <c r="F25" s="16"/>
      <c r="H25" s="19"/>
      <c r="I25" s="20"/>
      <c r="J25" s="20"/>
      <c r="K25" s="22"/>
      <c r="L25" s="21"/>
    </row>
    <row r="26" spans="2:25" x14ac:dyDescent="0.35">
      <c r="B26" s="15"/>
      <c r="C26" s="45" t="s">
        <v>8</v>
      </c>
      <c r="D26" s="17"/>
      <c r="E26" s="44">
        <v>120</v>
      </c>
      <c r="F26" s="16"/>
      <c r="H26" s="19"/>
      <c r="I26" s="48" t="s">
        <v>9</v>
      </c>
      <c r="J26" s="20"/>
      <c r="K26" s="51">
        <f>IFERROR(K23*E17,"$0.00")</f>
        <v>31.64113</v>
      </c>
      <c r="L26" s="21"/>
    </row>
    <row r="27" spans="2:25" x14ac:dyDescent="0.35">
      <c r="B27" s="15"/>
      <c r="C27" s="45"/>
      <c r="D27" s="17"/>
      <c r="E27" s="44"/>
      <c r="F27" s="16"/>
      <c r="H27" s="19"/>
      <c r="I27" s="48"/>
      <c r="J27" s="20"/>
      <c r="K27" s="51"/>
      <c r="L27" s="21"/>
    </row>
    <row r="28" spans="2:25" x14ac:dyDescent="0.35">
      <c r="B28" s="15"/>
      <c r="C28" s="17"/>
      <c r="D28" s="17"/>
      <c r="E28" s="18"/>
      <c r="F28" s="16"/>
      <c r="H28" s="19"/>
      <c r="I28" s="20"/>
      <c r="J28" s="20"/>
      <c r="K28" s="22"/>
      <c r="L28" s="21"/>
    </row>
    <row r="29" spans="2:25" x14ac:dyDescent="0.35">
      <c r="B29" s="15"/>
      <c r="C29" s="43" t="s">
        <v>10</v>
      </c>
      <c r="D29" s="17"/>
      <c r="E29" s="44">
        <v>215</v>
      </c>
      <c r="F29" s="16"/>
      <c r="H29" s="19"/>
      <c r="I29" s="48" t="s">
        <v>11</v>
      </c>
      <c r="J29" s="20"/>
      <c r="K29" s="51">
        <f>IFERROR(K26*E26,"$0.00")</f>
        <v>3796.9356000000002</v>
      </c>
      <c r="L29" s="21"/>
    </row>
    <row r="30" spans="2:25" x14ac:dyDescent="0.35">
      <c r="B30" s="15"/>
      <c r="C30" s="43"/>
      <c r="D30" s="17"/>
      <c r="E30" s="44"/>
      <c r="F30" s="16"/>
      <c r="H30" s="19"/>
      <c r="I30" s="48"/>
      <c r="J30" s="20"/>
      <c r="K30" s="51"/>
      <c r="L30" s="21"/>
      <c r="O30"/>
      <c r="P30"/>
      <c r="Q30"/>
      <c r="R30"/>
      <c r="S30"/>
      <c r="T30"/>
      <c r="U30"/>
      <c r="V30"/>
      <c r="W30"/>
      <c r="X30"/>
      <c r="Y30"/>
    </row>
    <row r="31" spans="2:25" x14ac:dyDescent="0.35">
      <c r="B31" s="15"/>
      <c r="C31" s="17"/>
      <c r="D31" s="17"/>
      <c r="E31" s="18"/>
      <c r="F31" s="16"/>
      <c r="H31" s="19"/>
      <c r="I31" s="22"/>
      <c r="J31" s="22"/>
      <c r="K31" s="19"/>
      <c r="L31" s="21"/>
    </row>
    <row r="32" spans="2:25" x14ac:dyDescent="0.35">
      <c r="B32" s="15"/>
      <c r="C32" s="45" t="s">
        <v>12</v>
      </c>
      <c r="D32" s="17"/>
      <c r="E32" s="44">
        <v>44</v>
      </c>
      <c r="F32" s="16"/>
    </row>
    <row r="33" spans="2:7" x14ac:dyDescent="0.35">
      <c r="B33" s="15"/>
      <c r="C33" s="45"/>
      <c r="D33" s="17"/>
      <c r="E33" s="44"/>
      <c r="F33" s="16"/>
      <c r="G33" s="5"/>
    </row>
    <row r="34" spans="2:7" x14ac:dyDescent="0.35">
      <c r="B34" s="15"/>
      <c r="C34" s="17"/>
      <c r="D34" s="17"/>
      <c r="E34" s="15"/>
      <c r="F34" s="16"/>
      <c r="G34" s="5"/>
    </row>
    <row r="35" spans="2:7" x14ac:dyDescent="0.35">
      <c r="C35" s="8"/>
      <c r="D35" s="8"/>
      <c r="G35" s="5"/>
    </row>
    <row r="36" spans="2:7" x14ac:dyDescent="0.35">
      <c r="B36" s="7"/>
      <c r="C36" s="7"/>
      <c r="D36" s="7"/>
      <c r="E36" s="7"/>
      <c r="G36" s="5"/>
    </row>
    <row r="37" spans="2:7" x14ac:dyDescent="0.35">
      <c r="B37" s="7"/>
      <c r="C37" s="7"/>
      <c r="D37" s="7"/>
      <c r="E37" s="7"/>
      <c r="G37" s="5"/>
    </row>
    <row r="38" spans="2:7" x14ac:dyDescent="0.35">
      <c r="B38" s="7"/>
      <c r="C38" s="7"/>
      <c r="D38" s="7"/>
      <c r="E38" s="7"/>
      <c r="G38" s="5"/>
    </row>
    <row r="39" spans="2:7" x14ac:dyDescent="0.35">
      <c r="B39" s="7"/>
      <c r="C39" s="7"/>
      <c r="D39" s="7"/>
      <c r="E39" s="7"/>
      <c r="G39" s="5"/>
    </row>
    <row r="40" spans="2:7" x14ac:dyDescent="0.35">
      <c r="B40" s="7"/>
      <c r="C40" s="7"/>
      <c r="D40" s="7"/>
      <c r="E40" s="7"/>
    </row>
    <row r="41" spans="2:7" x14ac:dyDescent="0.35">
      <c r="B41" s="7"/>
      <c r="C41" s="7"/>
      <c r="D41" s="7"/>
      <c r="E41" s="7"/>
    </row>
    <row r="42" spans="2:7" x14ac:dyDescent="0.35">
      <c r="B42" s="7"/>
      <c r="C42" s="7"/>
      <c r="D42" s="7"/>
      <c r="E42" s="7"/>
    </row>
    <row r="43" spans="2:7" x14ac:dyDescent="0.35">
      <c r="B43" s="7"/>
      <c r="C43" s="7"/>
      <c r="D43" s="7"/>
      <c r="E43" s="7"/>
    </row>
    <row r="44" spans="2:7" x14ac:dyDescent="0.35">
      <c r="B44" s="7"/>
      <c r="C44" s="7"/>
      <c r="D44" s="7"/>
      <c r="E44" s="7"/>
    </row>
    <row r="45" spans="2:7" x14ac:dyDescent="0.35">
      <c r="B45" s="7"/>
      <c r="C45" s="7"/>
      <c r="D45" s="7"/>
      <c r="E45" s="7"/>
    </row>
    <row r="46" spans="2:7" x14ac:dyDescent="0.35">
      <c r="B46" s="7"/>
      <c r="C46" s="7"/>
      <c r="D46" s="7"/>
      <c r="E46" s="7"/>
    </row>
    <row r="47" spans="2:7" x14ac:dyDescent="0.35">
      <c r="B47" s="7"/>
      <c r="C47" s="7"/>
      <c r="D47" s="7"/>
      <c r="E47" s="7"/>
    </row>
    <row r="48" spans="2:7" x14ac:dyDescent="0.35">
      <c r="B48" s="7"/>
      <c r="C48" s="7"/>
      <c r="D48" s="7"/>
      <c r="E48" s="7"/>
    </row>
    <row r="49" spans="2:8" x14ac:dyDescent="0.35">
      <c r="B49" s="7"/>
      <c r="C49" s="7"/>
      <c r="D49" s="7"/>
      <c r="E49" s="7"/>
    </row>
    <row r="50" spans="2:8" x14ac:dyDescent="0.35">
      <c r="B50" s="7"/>
      <c r="C50" s="7"/>
      <c r="D50" s="7"/>
      <c r="E50" s="7"/>
    </row>
    <row r="51" spans="2:8" x14ac:dyDescent="0.35">
      <c r="B51" s="7"/>
      <c r="C51" s="7"/>
      <c r="D51" s="7"/>
      <c r="E51" s="7"/>
    </row>
    <row r="52" spans="2:8" x14ac:dyDescent="0.35">
      <c r="B52" s="7"/>
      <c r="C52" s="7"/>
      <c r="D52" s="7"/>
      <c r="E52" s="7"/>
    </row>
    <row r="53" spans="2:8" x14ac:dyDescent="0.35">
      <c r="B53" s="7"/>
      <c r="C53" s="7"/>
      <c r="D53" s="7"/>
      <c r="E53" s="7"/>
    </row>
    <row r="58" spans="2:8" x14ac:dyDescent="0.35">
      <c r="H58" s="9"/>
    </row>
    <row r="59" spans="2:8" x14ac:dyDescent="0.35">
      <c r="H59" s="9"/>
    </row>
    <row r="60" spans="2:8" x14ac:dyDescent="0.35">
      <c r="H60" s="9"/>
    </row>
    <row r="61" spans="2:8" x14ac:dyDescent="0.35">
      <c r="H61" s="9"/>
    </row>
  </sheetData>
  <mergeCells count="24">
    <mergeCell ref="I15:K15"/>
    <mergeCell ref="I17:I18"/>
    <mergeCell ref="I20:I21"/>
    <mergeCell ref="I23:I24"/>
    <mergeCell ref="I26:I27"/>
    <mergeCell ref="I29:I30"/>
    <mergeCell ref="K17:K18"/>
    <mergeCell ref="K20:K21"/>
    <mergeCell ref="K23:K24"/>
    <mergeCell ref="K26:K27"/>
    <mergeCell ref="K29:K30"/>
    <mergeCell ref="C29:C30"/>
    <mergeCell ref="E29:E30"/>
    <mergeCell ref="C32:C33"/>
    <mergeCell ref="E32:E33"/>
    <mergeCell ref="C15:E15"/>
    <mergeCell ref="C26:C27"/>
    <mergeCell ref="E26:E27"/>
    <mergeCell ref="C17:C18"/>
    <mergeCell ref="E17:E18"/>
    <mergeCell ref="C20:C21"/>
    <mergeCell ref="E20:E21"/>
    <mergeCell ref="C23:C24"/>
    <mergeCell ref="E23:E24"/>
  </mergeCells>
  <pageMargins left="0.7" right="0.7" top="0.75" bottom="0.75" header="0.3" footer="0.3"/>
  <headerFooter>
    <oddHeader>&amp;C&amp;"Aptos"&amp;12&amp;KFF0000 OFFICIAL&amp;1#_x000D_</oddHeader>
    <oddFooter>&amp;C_x000D_&amp;1#&amp;"Aptos"&amp;12&amp;KFF0000 OFFICIAL</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DF9EC6-A25F-478D-A91A-570B2F3D59AF}">
  <dimension ref="B2:J22"/>
  <sheetViews>
    <sheetView showGridLines="0" zoomScale="80" zoomScaleNormal="80" workbookViewId="0">
      <selection activeCell="B4" sqref="B4:J4"/>
    </sheetView>
  </sheetViews>
  <sheetFormatPr defaultColWidth="8.6328125" defaultRowHeight="14.5" x14ac:dyDescent="0.35"/>
  <cols>
    <col min="1" max="1" width="3.453125" customWidth="1"/>
    <col min="2" max="2" width="23.90625" customWidth="1"/>
    <col min="3" max="10" width="17.54296875" customWidth="1"/>
  </cols>
  <sheetData>
    <row r="2" spans="2:10" ht="20" x14ac:dyDescent="0.4">
      <c r="B2" s="24" t="s">
        <v>13</v>
      </c>
    </row>
    <row r="4" spans="2:10" ht="187.5" customHeight="1" x14ac:dyDescent="0.35">
      <c r="B4" s="59" t="s">
        <v>14</v>
      </c>
      <c r="C4" s="60"/>
      <c r="D4" s="60"/>
      <c r="E4" s="60"/>
      <c r="F4" s="60"/>
      <c r="G4" s="60"/>
      <c r="H4" s="60"/>
      <c r="I4" s="60"/>
      <c r="J4" s="60"/>
    </row>
    <row r="5" spans="2:10" ht="18.75" customHeight="1" x14ac:dyDescent="0.35">
      <c r="B5" s="25"/>
      <c r="C5" s="25"/>
      <c r="D5" s="25"/>
      <c r="E5" s="25"/>
      <c r="F5" s="25"/>
      <c r="G5" s="25"/>
      <c r="H5" s="25"/>
      <c r="I5" s="25"/>
      <c r="J5" s="25"/>
    </row>
    <row r="6" spans="2:10" ht="15.75" customHeight="1" x14ac:dyDescent="0.35">
      <c r="B6" s="54" t="s">
        <v>15</v>
      </c>
      <c r="C6" s="54"/>
      <c r="D6" s="54"/>
      <c r="E6" s="54"/>
      <c r="F6" s="54"/>
      <c r="G6" s="54"/>
      <c r="H6" s="54"/>
      <c r="I6" s="54"/>
      <c r="J6" s="54"/>
    </row>
    <row r="7" spans="2:10" ht="15.75" customHeight="1" x14ac:dyDescent="0.35">
      <c r="B7" s="25"/>
      <c r="C7" s="25"/>
      <c r="D7" s="25"/>
      <c r="E7" s="25"/>
      <c r="F7" s="25"/>
      <c r="G7" s="25"/>
      <c r="H7" s="25"/>
      <c r="I7" s="25"/>
      <c r="J7" s="25"/>
    </row>
    <row r="8" spans="2:10" s="26" customFormat="1" ht="15.75" customHeight="1" x14ac:dyDescent="0.35">
      <c r="B8" s="27"/>
      <c r="C8" s="58" t="s">
        <v>16</v>
      </c>
      <c r="D8" s="58"/>
      <c r="E8" s="58"/>
      <c r="F8" s="58"/>
      <c r="G8" s="58"/>
      <c r="H8" s="58"/>
      <c r="I8" s="58"/>
      <c r="J8" s="58"/>
    </row>
    <row r="9" spans="2:10" s="26" customFormat="1" ht="39.75" customHeight="1" x14ac:dyDescent="0.35">
      <c r="B9" s="28" t="s">
        <v>17</v>
      </c>
      <c r="C9" s="29" t="s">
        <v>18</v>
      </c>
      <c r="D9" s="29" t="s">
        <v>19</v>
      </c>
      <c r="E9" s="29" t="s">
        <v>20</v>
      </c>
      <c r="F9" s="29" t="s">
        <v>21</v>
      </c>
      <c r="G9" s="29" t="s">
        <v>22</v>
      </c>
      <c r="H9" s="29" t="s">
        <v>23</v>
      </c>
      <c r="I9" s="29" t="s">
        <v>24</v>
      </c>
      <c r="J9" s="29" t="s">
        <v>25</v>
      </c>
    </row>
    <row r="10" spans="2:10" s="26" customFormat="1" ht="18" customHeight="1" x14ac:dyDescent="0.35">
      <c r="B10" s="29" t="s">
        <v>18</v>
      </c>
      <c r="C10" s="30">
        <v>0</v>
      </c>
      <c r="D10" s="30">
        <v>2E-3</v>
      </c>
      <c r="E10" s="30">
        <v>4.0000000000000001E-3</v>
      </c>
      <c r="F10" s="30">
        <v>6.0000000000000001E-3</v>
      </c>
      <c r="G10" s="30">
        <v>8.0000000000000002E-3</v>
      </c>
      <c r="H10" s="30">
        <v>8.9999999999999993E-3</v>
      </c>
      <c r="I10" s="30">
        <v>0.01</v>
      </c>
      <c r="J10" s="30">
        <v>0.01</v>
      </c>
    </row>
    <row r="11" spans="2:10" s="26" customFormat="1" ht="18" customHeight="1" x14ac:dyDescent="0.35">
      <c r="B11" s="29" t="s">
        <v>19</v>
      </c>
      <c r="C11" s="30">
        <v>1.9E-2</v>
      </c>
      <c r="D11" s="30">
        <v>2.1000000000000001E-2</v>
      </c>
      <c r="E11" s="30">
        <v>2.3E-2</v>
      </c>
      <c r="F11" s="30">
        <v>2.4E-2</v>
      </c>
      <c r="G11" s="30">
        <v>2.5999999999999999E-2</v>
      </c>
      <c r="H11" s="30">
        <v>2.8000000000000001E-2</v>
      </c>
      <c r="I11" s="30">
        <v>2.8000000000000001E-2</v>
      </c>
      <c r="J11" s="30">
        <v>2.9000000000000001E-2</v>
      </c>
    </row>
    <row r="12" spans="2:10" s="26" customFormat="1" ht="18" customHeight="1" x14ac:dyDescent="0.35">
      <c r="B12" s="29" t="s">
        <v>20</v>
      </c>
      <c r="C12" s="30">
        <v>3.6999999999999998E-2</v>
      </c>
      <c r="D12" s="30">
        <v>3.9E-2</v>
      </c>
      <c r="E12" s="30">
        <v>4.1000000000000002E-2</v>
      </c>
      <c r="F12" s="30">
        <v>4.2999999999999997E-2</v>
      </c>
      <c r="G12" s="30">
        <v>4.4999999999999998E-2</v>
      </c>
      <c r="H12" s="30">
        <v>4.7E-2</v>
      </c>
      <c r="I12" s="30">
        <v>4.7E-2</v>
      </c>
      <c r="J12" s="30">
        <v>4.8000000000000001E-2</v>
      </c>
    </row>
    <row r="13" spans="2:10" s="26" customFormat="1" ht="18" customHeight="1" x14ac:dyDescent="0.35">
      <c r="B13" s="29" t="s">
        <v>21</v>
      </c>
      <c r="C13" s="30">
        <v>5.6000000000000001E-2</v>
      </c>
      <c r="D13" s="30">
        <v>5.8000000000000003E-2</v>
      </c>
      <c r="E13" s="30">
        <v>0.06</v>
      </c>
      <c r="F13" s="30">
        <v>6.2E-2</v>
      </c>
      <c r="G13" s="30">
        <v>6.4000000000000001E-2</v>
      </c>
      <c r="H13" s="30">
        <v>6.6000000000000003E-2</v>
      </c>
      <c r="I13" s="30">
        <v>6.6000000000000003E-2</v>
      </c>
      <c r="J13" s="30">
        <v>6.7000000000000004E-2</v>
      </c>
    </row>
    <row r="14" spans="2:10" s="26" customFormat="1" ht="18" customHeight="1" x14ac:dyDescent="0.35">
      <c r="B14" s="29" t="s">
        <v>22</v>
      </c>
      <c r="C14" s="30">
        <v>7.4999999999999997E-2</v>
      </c>
      <c r="D14" s="30">
        <v>7.6999999999999999E-2</v>
      </c>
      <c r="E14" s="30">
        <v>7.9000000000000001E-2</v>
      </c>
      <c r="F14" s="30">
        <v>8.1000000000000003E-2</v>
      </c>
      <c r="G14" s="30">
        <v>8.2000000000000003E-2</v>
      </c>
      <c r="H14" s="30">
        <v>8.4000000000000005E-2</v>
      </c>
      <c r="I14" s="30">
        <v>8.4000000000000005E-2</v>
      </c>
      <c r="J14" s="30">
        <v>8.5000000000000006E-2</v>
      </c>
    </row>
    <row r="15" spans="2:10" s="26" customFormat="1" ht="18" customHeight="1" x14ac:dyDescent="0.35">
      <c r="B15" s="29" t="s">
        <v>23</v>
      </c>
      <c r="C15" s="30">
        <v>9.4E-2</v>
      </c>
      <c r="D15" s="30">
        <v>9.5000000000000001E-2</v>
      </c>
      <c r="E15" s="30">
        <v>9.7000000000000003E-2</v>
      </c>
      <c r="F15" s="30">
        <v>9.9000000000000005E-2</v>
      </c>
      <c r="G15" s="30">
        <v>0.10100000000000001</v>
      </c>
      <c r="H15" s="30">
        <v>0.10299999999999999</v>
      </c>
      <c r="I15" s="30">
        <v>0.10299999999999999</v>
      </c>
      <c r="J15" s="30">
        <v>0.104</v>
      </c>
    </row>
    <row r="16" spans="2:10" s="26" customFormat="1" ht="18" customHeight="1" x14ac:dyDescent="0.35">
      <c r="B16" s="29" t="s">
        <v>24</v>
      </c>
      <c r="C16" s="30">
        <v>9.6000000000000002E-2</v>
      </c>
      <c r="D16" s="30">
        <v>9.8000000000000004E-2</v>
      </c>
      <c r="E16" s="30">
        <v>0.1</v>
      </c>
      <c r="F16" s="30">
        <v>0.10100000000000001</v>
      </c>
      <c r="G16" s="30">
        <v>0.10299999999999999</v>
      </c>
      <c r="H16" s="30">
        <v>0.104</v>
      </c>
      <c r="I16" s="30">
        <v>0.105</v>
      </c>
      <c r="J16" s="30">
        <v>0.106</v>
      </c>
    </row>
    <row r="17" spans="2:10" s="26" customFormat="1" ht="18" customHeight="1" x14ac:dyDescent="0.35">
      <c r="B17" s="29" t="s">
        <v>25</v>
      </c>
      <c r="C17" s="30">
        <v>0.10299999999999999</v>
      </c>
      <c r="D17" s="30">
        <v>0.105</v>
      </c>
      <c r="E17" s="30">
        <v>0.107</v>
      </c>
      <c r="F17" s="30">
        <v>0.109</v>
      </c>
      <c r="G17" s="30">
        <v>0.11</v>
      </c>
      <c r="H17" s="30">
        <v>0.111</v>
      </c>
      <c r="I17" s="30">
        <v>0.112</v>
      </c>
      <c r="J17" s="30">
        <v>0.113</v>
      </c>
    </row>
    <row r="18" spans="2:10" s="26" customFormat="1" ht="45.75" customHeight="1" x14ac:dyDescent="0.35">
      <c r="B18" s="29" t="s">
        <v>26</v>
      </c>
      <c r="C18" s="55">
        <v>0.113</v>
      </c>
      <c r="D18" s="56"/>
      <c r="E18" s="56"/>
      <c r="F18" s="56"/>
      <c r="G18" s="56"/>
      <c r="H18" s="56"/>
      <c r="I18" s="56"/>
      <c r="J18" s="57"/>
    </row>
    <row r="19" spans="2:10" s="26" customFormat="1" x14ac:dyDescent="0.35"/>
    <row r="21" spans="2:10" x14ac:dyDescent="0.35">
      <c r="D21" s="31"/>
    </row>
    <row r="22" spans="2:10" x14ac:dyDescent="0.35">
      <c r="D22" s="31"/>
    </row>
  </sheetData>
  <sheetProtection sheet="1" objects="1" scenarios="1"/>
  <mergeCells count="4">
    <mergeCell ref="B6:J6"/>
    <mergeCell ref="C18:J18"/>
    <mergeCell ref="C8:J8"/>
    <mergeCell ref="B4:J4"/>
  </mergeCells>
  <pageMargins left="0.7" right="0.7" top="0.75" bottom="0.75" header="0.3" footer="0.3"/>
  <pageSetup paperSize="9" scale="78" orientation="landscape" r:id="rId1"/>
  <headerFooter>
    <oddHeader>&amp;C&amp;"Aptos"&amp;12&amp;KFF0000 OFFICIAL&amp;1#_x000D_</oddHeader>
    <oddFooter>&amp;C_x000D_&amp;1#&amp;"Aptos"&amp;12&amp;KFF0000 OFFICIAL</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234C2A-34FD-4A70-8222-CE46414DB2A6}">
  <dimension ref="B1:AB30"/>
  <sheetViews>
    <sheetView showGridLines="0" tabSelected="1" topLeftCell="B1" zoomScale="80" zoomScaleNormal="80" zoomScalePageLayoutView="69" workbookViewId="0">
      <selection activeCell="C2" sqref="C2"/>
    </sheetView>
  </sheetViews>
  <sheetFormatPr defaultColWidth="8.6328125" defaultRowHeight="14.5" x14ac:dyDescent="0.35"/>
  <cols>
    <col min="1" max="1" width="3.453125" customWidth="1"/>
    <col min="2" max="2" width="4.54296875" customWidth="1"/>
    <col min="5" max="8" width="8.54296875" customWidth="1"/>
    <col min="9" max="16" width="4.54296875" customWidth="1"/>
    <col min="17" max="20" width="8.54296875" customWidth="1"/>
    <col min="21" max="28" width="4.54296875" customWidth="1"/>
  </cols>
  <sheetData>
    <row r="1" spans="2:28" s="26" customFormat="1" x14ac:dyDescent="0.35"/>
    <row r="2" spans="2:28" s="26" customFormat="1" ht="20" x14ac:dyDescent="0.4">
      <c r="B2" s="24" t="s">
        <v>27</v>
      </c>
    </row>
    <row r="3" spans="2:28" s="26" customFormat="1" x14ac:dyDescent="0.35">
      <c r="B3" s="32"/>
    </row>
    <row r="4" spans="2:28" ht="158.25" customHeight="1" x14ac:dyDescent="0.35">
      <c r="B4" s="33" t="s">
        <v>28</v>
      </c>
      <c r="C4" s="70" t="s">
        <v>29</v>
      </c>
      <c r="D4" s="71"/>
      <c r="E4" s="71"/>
      <c r="F4" s="71"/>
      <c r="G4" s="71"/>
      <c r="H4" s="71"/>
      <c r="I4" s="71"/>
      <c r="J4" s="71"/>
      <c r="K4" s="71"/>
      <c r="L4" s="71"/>
      <c r="M4" s="71"/>
      <c r="N4" s="71"/>
      <c r="O4" s="71"/>
      <c r="P4" s="71"/>
      <c r="Q4" s="71"/>
      <c r="R4" s="71"/>
      <c r="S4" s="71"/>
      <c r="T4" s="71"/>
      <c r="U4" s="71"/>
      <c r="V4" s="71"/>
      <c r="W4" s="71"/>
      <c r="X4" s="71"/>
      <c r="Y4" s="71"/>
      <c r="Z4" s="71"/>
      <c r="AA4" s="71"/>
      <c r="AB4" s="71"/>
    </row>
    <row r="5" spans="2:28" ht="33" customHeight="1" x14ac:dyDescent="0.35">
      <c r="B5" s="33" t="s">
        <v>30</v>
      </c>
      <c r="C5" s="72" t="s">
        <v>31</v>
      </c>
      <c r="D5" s="72"/>
      <c r="E5" s="72"/>
      <c r="F5" s="72"/>
      <c r="G5" s="72"/>
      <c r="H5" s="72"/>
      <c r="I5" s="72"/>
      <c r="J5" s="72"/>
      <c r="K5" s="72"/>
      <c r="L5" s="72"/>
      <c r="M5" s="72"/>
      <c r="N5" s="72"/>
      <c r="O5" s="72"/>
      <c r="P5" s="72"/>
      <c r="Q5" s="72"/>
      <c r="R5" s="72"/>
      <c r="S5" s="72"/>
      <c r="T5" s="72"/>
      <c r="U5" s="72"/>
      <c r="V5" s="72"/>
      <c r="W5" s="72"/>
      <c r="X5" s="72"/>
      <c r="Y5" s="72"/>
      <c r="Z5" s="72"/>
      <c r="AA5" s="72"/>
      <c r="AB5" s="72"/>
    </row>
    <row r="6" spans="2:28" ht="17.5" x14ac:dyDescent="0.35">
      <c r="B6" s="34"/>
      <c r="C6" s="15"/>
      <c r="D6" s="14"/>
      <c r="E6" s="14"/>
      <c r="F6" s="15"/>
      <c r="G6" s="16"/>
      <c r="H6" s="16"/>
      <c r="I6" s="15"/>
      <c r="J6" s="15"/>
      <c r="K6" s="15"/>
      <c r="L6" s="17"/>
      <c r="M6" s="17"/>
      <c r="N6" s="8"/>
      <c r="O6" s="19"/>
      <c r="P6" s="20"/>
      <c r="Q6" s="20"/>
      <c r="R6" s="19"/>
      <c r="S6" s="21"/>
      <c r="T6" s="35"/>
      <c r="U6" s="35"/>
      <c r="V6" s="35"/>
      <c r="W6" s="35"/>
      <c r="X6" s="35"/>
      <c r="Y6" s="35"/>
      <c r="Z6" s="35"/>
      <c r="AA6" s="35"/>
      <c r="AB6" s="35"/>
    </row>
    <row r="7" spans="2:28" ht="18" customHeight="1" x14ac:dyDescent="0.35">
      <c r="B7" s="46" t="s">
        <v>0</v>
      </c>
      <c r="C7" s="46"/>
      <c r="D7" s="46"/>
      <c r="E7" s="46"/>
      <c r="F7" s="46"/>
      <c r="G7" s="46"/>
      <c r="H7" s="46"/>
      <c r="I7" s="46"/>
      <c r="J7" s="46"/>
      <c r="K7" s="46"/>
      <c r="L7" s="46"/>
      <c r="M7" s="46"/>
      <c r="N7" s="36"/>
      <c r="O7" s="52" t="s">
        <v>1</v>
      </c>
      <c r="P7" s="52"/>
      <c r="Q7" s="52"/>
      <c r="R7" s="52"/>
      <c r="S7" s="52"/>
      <c r="T7" s="52"/>
      <c r="U7" s="52"/>
      <c r="V7" s="52"/>
      <c r="W7" s="52"/>
      <c r="X7" s="52"/>
      <c r="Y7" s="52"/>
      <c r="Z7" s="52"/>
      <c r="AA7" s="52"/>
      <c r="AB7" s="52"/>
    </row>
    <row r="8" spans="2:28" ht="17.5" x14ac:dyDescent="0.35">
      <c r="B8" s="62"/>
      <c r="C8" s="62"/>
      <c r="D8" s="62"/>
      <c r="E8" s="62"/>
      <c r="F8" s="62"/>
      <c r="G8" s="62"/>
      <c r="H8" s="62"/>
      <c r="I8" s="62"/>
      <c r="J8" s="62"/>
      <c r="K8" s="62"/>
      <c r="L8" s="62"/>
      <c r="M8" s="62"/>
      <c r="N8" s="8"/>
      <c r="O8" s="35"/>
      <c r="P8" s="35"/>
      <c r="Q8" s="35"/>
      <c r="R8" s="35"/>
      <c r="S8" s="35"/>
      <c r="T8" s="35"/>
      <c r="U8" s="35"/>
      <c r="V8" s="35"/>
      <c r="W8" s="35"/>
      <c r="X8" s="35"/>
      <c r="Y8" s="35"/>
      <c r="Z8" s="35"/>
      <c r="AA8" s="35"/>
      <c r="AB8" s="35"/>
    </row>
    <row r="9" spans="2:28" ht="17.399999999999999" customHeight="1" x14ac:dyDescent="0.35">
      <c r="B9" s="34"/>
      <c r="C9" s="73" t="s">
        <v>32</v>
      </c>
      <c r="D9" s="73"/>
      <c r="E9" s="73"/>
      <c r="F9" s="73"/>
      <c r="G9" s="73"/>
      <c r="H9" s="73"/>
      <c r="I9" s="34"/>
      <c r="J9" s="65">
        <v>295.64</v>
      </c>
      <c r="K9" s="65"/>
      <c r="L9" s="65"/>
      <c r="M9" s="17"/>
      <c r="N9" s="8"/>
      <c r="O9" s="37"/>
      <c r="P9" s="48" t="s">
        <v>3</v>
      </c>
      <c r="Q9" s="48"/>
      <c r="R9" s="48"/>
      <c r="S9" s="48"/>
      <c r="T9" s="48"/>
      <c r="U9" s="48"/>
      <c r="V9" s="48"/>
      <c r="W9" s="48"/>
      <c r="X9" s="20"/>
      <c r="Y9" s="68" t="str">
        <f>IFERROR(J18/J12,"0.00%")</f>
        <v>0.00%</v>
      </c>
      <c r="Z9" s="68"/>
      <c r="AA9" s="68"/>
      <c r="AB9" s="21"/>
    </row>
    <row r="10" spans="2:28" ht="17.399999999999999" customHeight="1" x14ac:dyDescent="0.35">
      <c r="B10" s="34"/>
      <c r="C10" s="73"/>
      <c r="D10" s="73"/>
      <c r="E10" s="73"/>
      <c r="F10" s="73"/>
      <c r="G10" s="73"/>
      <c r="H10" s="73"/>
      <c r="I10" s="34"/>
      <c r="J10" s="65"/>
      <c r="K10" s="65"/>
      <c r="L10" s="65"/>
      <c r="M10" s="17"/>
      <c r="N10" s="8"/>
      <c r="O10" s="37"/>
      <c r="P10" s="48"/>
      <c r="Q10" s="48"/>
      <c r="R10" s="48"/>
      <c r="S10" s="48"/>
      <c r="T10" s="48"/>
      <c r="U10" s="48"/>
      <c r="V10" s="48"/>
      <c r="W10" s="48"/>
      <c r="X10" s="20"/>
      <c r="Y10" s="68"/>
      <c r="Z10" s="68"/>
      <c r="AA10" s="68"/>
      <c r="AB10" s="21"/>
    </row>
    <row r="11" spans="2:28" ht="17.5" x14ac:dyDescent="0.35">
      <c r="B11" s="34"/>
      <c r="C11" s="34"/>
      <c r="D11" s="34"/>
      <c r="E11" s="34"/>
      <c r="F11" s="34"/>
      <c r="G11" s="34"/>
      <c r="H11" s="34"/>
      <c r="I11" s="34"/>
      <c r="J11" s="62"/>
      <c r="K11" s="62"/>
      <c r="L11" s="62"/>
      <c r="M11" s="34"/>
      <c r="N11" s="8"/>
      <c r="O11" s="19"/>
      <c r="P11" s="19"/>
      <c r="Q11" s="19"/>
      <c r="R11" s="19"/>
      <c r="S11" s="19"/>
      <c r="T11" s="19"/>
      <c r="U11" s="19"/>
      <c r="V11" s="19"/>
      <c r="W11" s="19"/>
      <c r="X11" s="19"/>
      <c r="Y11" s="61"/>
      <c r="Z11" s="61"/>
      <c r="AA11" s="61"/>
      <c r="AB11" s="19"/>
    </row>
    <row r="12" spans="2:28" ht="17.399999999999999" customHeight="1" x14ac:dyDescent="0.35">
      <c r="B12" s="34"/>
      <c r="C12" s="63" t="s">
        <v>33</v>
      </c>
      <c r="D12" s="63"/>
      <c r="E12" s="63"/>
      <c r="F12" s="63"/>
      <c r="G12" s="63"/>
      <c r="H12" s="63"/>
      <c r="I12" s="34"/>
      <c r="J12" s="64"/>
      <c r="K12" s="64"/>
      <c r="L12" s="64"/>
      <c r="M12" s="23"/>
      <c r="N12" s="8"/>
      <c r="O12" s="37"/>
      <c r="P12" s="48" t="s">
        <v>5</v>
      </c>
      <c r="Q12" s="48"/>
      <c r="R12" s="48"/>
      <c r="S12" s="48"/>
      <c r="T12" s="48"/>
      <c r="U12" s="48"/>
      <c r="V12" s="48"/>
      <c r="W12" s="48"/>
      <c r="X12" s="20"/>
      <c r="Y12" s="68" t="str">
        <f>IFERROR(J21/J15,"0.00%")</f>
        <v>0.00%</v>
      </c>
      <c r="Z12" s="68"/>
      <c r="AA12" s="68"/>
      <c r="AB12" s="21"/>
    </row>
    <row r="13" spans="2:28" ht="17.399999999999999" customHeight="1" x14ac:dyDescent="0.35">
      <c r="B13" s="34"/>
      <c r="C13" s="63"/>
      <c r="D13" s="63"/>
      <c r="E13" s="63"/>
      <c r="F13" s="63"/>
      <c r="G13" s="63"/>
      <c r="H13" s="63"/>
      <c r="I13" s="34"/>
      <c r="J13" s="64"/>
      <c r="K13" s="64"/>
      <c r="L13" s="64"/>
      <c r="M13" s="23"/>
      <c r="N13" s="8"/>
      <c r="O13" s="37"/>
      <c r="P13" s="48"/>
      <c r="Q13" s="48"/>
      <c r="R13" s="48"/>
      <c r="S13" s="48"/>
      <c r="T13" s="48"/>
      <c r="U13" s="48"/>
      <c r="V13" s="48"/>
      <c r="W13" s="48"/>
      <c r="X13" s="20"/>
      <c r="Y13" s="68"/>
      <c r="Z13" s="68"/>
      <c r="AA13" s="68"/>
      <c r="AB13" s="21"/>
    </row>
    <row r="14" spans="2:28" ht="17.5" x14ac:dyDescent="0.35">
      <c r="B14" s="34"/>
      <c r="C14" s="34"/>
      <c r="D14" s="34"/>
      <c r="E14" s="34"/>
      <c r="F14" s="34"/>
      <c r="G14" s="34"/>
      <c r="H14" s="34"/>
      <c r="I14" s="34"/>
      <c r="J14" s="62"/>
      <c r="K14" s="62"/>
      <c r="L14" s="62"/>
      <c r="M14" s="34"/>
      <c r="N14" s="8"/>
      <c r="O14" s="19"/>
      <c r="P14" s="19"/>
      <c r="Q14" s="19"/>
      <c r="R14" s="19"/>
      <c r="S14" s="19"/>
      <c r="T14" s="19"/>
      <c r="U14" s="19"/>
      <c r="V14" s="19"/>
      <c r="W14" s="19"/>
      <c r="X14" s="19"/>
      <c r="Y14" s="61"/>
      <c r="Z14" s="61"/>
      <c r="AA14" s="61"/>
      <c r="AB14" s="19"/>
    </row>
    <row r="15" spans="2:28" ht="17.399999999999999" customHeight="1" x14ac:dyDescent="0.35">
      <c r="B15" s="34"/>
      <c r="C15" s="63" t="s">
        <v>34</v>
      </c>
      <c r="D15" s="63"/>
      <c r="E15" s="63"/>
      <c r="F15" s="63"/>
      <c r="G15" s="63"/>
      <c r="H15" s="63"/>
      <c r="I15" s="34"/>
      <c r="J15" s="64"/>
      <c r="K15" s="64"/>
      <c r="L15" s="64"/>
      <c r="M15" s="23"/>
      <c r="N15" s="8"/>
      <c r="O15" s="19"/>
      <c r="P15" s="48" t="s">
        <v>35</v>
      </c>
      <c r="Q15" s="48"/>
      <c r="R15" s="48"/>
      <c r="S15" s="48"/>
      <c r="T15" s="48"/>
      <c r="U15" s="48"/>
      <c r="V15" s="48"/>
      <c r="W15" s="48"/>
      <c r="X15" s="20"/>
      <c r="Y15" s="69">
        <f>IFERROR('Lookup Table'!B16,"0")</f>
        <v>0.113</v>
      </c>
      <c r="Z15" s="69"/>
      <c r="AA15" s="69"/>
      <c r="AB15" s="21"/>
    </row>
    <row r="16" spans="2:28" ht="17.399999999999999" customHeight="1" x14ac:dyDescent="0.35">
      <c r="B16" s="34"/>
      <c r="C16" s="63"/>
      <c r="D16" s="63"/>
      <c r="E16" s="63"/>
      <c r="F16" s="63"/>
      <c r="G16" s="63"/>
      <c r="H16" s="63"/>
      <c r="I16" s="34"/>
      <c r="J16" s="64"/>
      <c r="K16" s="64"/>
      <c r="L16" s="64"/>
      <c r="M16" s="23"/>
      <c r="N16" s="8"/>
      <c r="O16" s="19"/>
      <c r="P16" s="48"/>
      <c r="Q16" s="48"/>
      <c r="R16" s="48"/>
      <c r="S16" s="48"/>
      <c r="T16" s="48"/>
      <c r="U16" s="48"/>
      <c r="V16" s="48"/>
      <c r="W16" s="48"/>
      <c r="X16" s="20"/>
      <c r="Y16" s="69"/>
      <c r="Z16" s="69"/>
      <c r="AA16" s="69"/>
      <c r="AB16" s="21"/>
    </row>
    <row r="17" spans="2:28" ht="17.5" x14ac:dyDescent="0.35">
      <c r="B17" s="34"/>
      <c r="C17" s="34"/>
      <c r="D17" s="34"/>
      <c r="E17" s="34"/>
      <c r="F17" s="34"/>
      <c r="G17" s="34"/>
      <c r="H17" s="34"/>
      <c r="I17" s="34"/>
      <c r="J17" s="62"/>
      <c r="K17" s="62"/>
      <c r="L17" s="62"/>
      <c r="M17" s="34"/>
      <c r="N17" s="8"/>
      <c r="O17" s="19"/>
      <c r="P17" s="19"/>
      <c r="Q17" s="19"/>
      <c r="R17" s="19"/>
      <c r="S17" s="19"/>
      <c r="T17" s="19"/>
      <c r="U17" s="19"/>
      <c r="V17" s="19"/>
      <c r="W17" s="19"/>
      <c r="X17" s="19"/>
      <c r="Y17" s="61"/>
      <c r="Z17" s="61"/>
      <c r="AA17" s="61"/>
      <c r="AB17" s="19"/>
    </row>
    <row r="18" spans="2:28" ht="17.399999999999999" customHeight="1" x14ac:dyDescent="0.35">
      <c r="B18" s="34"/>
      <c r="C18" s="63" t="s">
        <v>36</v>
      </c>
      <c r="D18" s="63"/>
      <c r="E18" s="63"/>
      <c r="F18" s="63"/>
      <c r="G18" s="63"/>
      <c r="H18" s="63"/>
      <c r="I18" s="34"/>
      <c r="J18" s="64"/>
      <c r="K18" s="64"/>
      <c r="L18" s="64"/>
      <c r="M18" s="23"/>
      <c r="N18" s="8"/>
      <c r="O18" s="38"/>
      <c r="P18" s="48" t="s">
        <v>37</v>
      </c>
      <c r="Q18" s="48"/>
      <c r="R18" s="48"/>
      <c r="S18" s="48"/>
      <c r="T18" s="48"/>
      <c r="U18" s="48"/>
      <c r="V18" s="48"/>
      <c r="W18" s="48"/>
      <c r="X18" s="19"/>
      <c r="Y18" s="65">
        <f>IFERROR(Y15*J9,"$0.00")</f>
        <v>33.407319999999999</v>
      </c>
      <c r="Z18" s="65"/>
      <c r="AA18" s="65"/>
      <c r="AB18" s="35"/>
    </row>
    <row r="19" spans="2:28" ht="17.399999999999999" customHeight="1" x14ac:dyDescent="0.35">
      <c r="B19" s="34"/>
      <c r="C19" s="63"/>
      <c r="D19" s="63"/>
      <c r="E19" s="63"/>
      <c r="F19" s="63"/>
      <c r="G19" s="63"/>
      <c r="H19" s="63"/>
      <c r="I19" s="34"/>
      <c r="J19" s="64"/>
      <c r="K19" s="64"/>
      <c r="L19" s="64"/>
      <c r="M19" s="23"/>
      <c r="N19" s="8"/>
      <c r="O19" s="38"/>
      <c r="P19" s="48"/>
      <c r="Q19" s="48"/>
      <c r="R19" s="48"/>
      <c r="S19" s="48"/>
      <c r="T19" s="48"/>
      <c r="U19" s="48"/>
      <c r="V19" s="48"/>
      <c r="W19" s="48"/>
      <c r="X19" s="19"/>
      <c r="Y19" s="65"/>
      <c r="Z19" s="65"/>
      <c r="AA19" s="65"/>
      <c r="AB19" s="35"/>
    </row>
    <row r="20" spans="2:28" ht="17.5" x14ac:dyDescent="0.35">
      <c r="B20" s="34"/>
      <c r="C20" s="34"/>
      <c r="D20" s="34"/>
      <c r="E20" s="34"/>
      <c r="F20" s="34"/>
      <c r="G20" s="34"/>
      <c r="H20" s="34"/>
      <c r="I20" s="34"/>
      <c r="J20" s="62"/>
      <c r="K20" s="62"/>
      <c r="L20" s="62"/>
      <c r="M20" s="34"/>
      <c r="N20" s="8"/>
      <c r="O20" s="19"/>
      <c r="P20" s="19"/>
      <c r="Q20" s="19"/>
      <c r="R20" s="19"/>
      <c r="S20" s="19"/>
      <c r="T20" s="19"/>
      <c r="U20" s="19"/>
      <c r="V20" s="19"/>
      <c r="W20" s="19"/>
      <c r="X20" s="19"/>
      <c r="Y20" s="61"/>
      <c r="Z20" s="61"/>
      <c r="AA20" s="61"/>
      <c r="AB20" s="19"/>
    </row>
    <row r="21" spans="2:28" ht="17.399999999999999" customHeight="1" x14ac:dyDescent="0.35">
      <c r="B21" s="34"/>
      <c r="C21" s="63" t="s">
        <v>38</v>
      </c>
      <c r="D21" s="63"/>
      <c r="E21" s="63"/>
      <c r="F21" s="63"/>
      <c r="G21" s="63"/>
      <c r="H21" s="63"/>
      <c r="I21" s="34"/>
      <c r="J21" s="64"/>
      <c r="K21" s="64"/>
      <c r="L21" s="64"/>
      <c r="M21" s="23"/>
      <c r="N21" s="8"/>
      <c r="O21" s="38"/>
      <c r="P21" s="48" t="s">
        <v>39</v>
      </c>
      <c r="Q21" s="48"/>
      <c r="R21" s="48"/>
      <c r="S21" s="48"/>
      <c r="T21" s="48"/>
      <c r="U21" s="48"/>
      <c r="V21" s="48"/>
      <c r="W21" s="48"/>
      <c r="X21" s="20"/>
      <c r="Y21" s="65">
        <f>Y18-($J$9*0.113)</f>
        <v>0</v>
      </c>
      <c r="Z21" s="65"/>
      <c r="AA21" s="65"/>
      <c r="AB21" s="21"/>
    </row>
    <row r="22" spans="2:28" ht="17.399999999999999" customHeight="1" x14ac:dyDescent="0.35">
      <c r="B22" s="34"/>
      <c r="C22" s="63"/>
      <c r="D22" s="63"/>
      <c r="E22" s="63"/>
      <c r="F22" s="63"/>
      <c r="G22" s="63"/>
      <c r="H22" s="63"/>
      <c r="I22" s="34"/>
      <c r="J22" s="64"/>
      <c r="K22" s="64"/>
      <c r="L22" s="64"/>
      <c r="M22" s="23"/>
      <c r="N22" s="8"/>
      <c r="O22" s="38"/>
      <c r="P22" s="48"/>
      <c r="Q22" s="48"/>
      <c r="R22" s="48"/>
      <c r="S22" s="48"/>
      <c r="T22" s="48"/>
      <c r="U22" s="48"/>
      <c r="V22" s="48"/>
      <c r="W22" s="48"/>
      <c r="X22" s="20"/>
      <c r="Y22" s="65"/>
      <c r="Z22" s="65"/>
      <c r="AA22" s="65"/>
      <c r="AB22" s="21"/>
    </row>
    <row r="23" spans="2:28" ht="17.5" x14ac:dyDescent="0.35">
      <c r="B23" s="34"/>
      <c r="C23" s="34"/>
      <c r="D23" s="34"/>
      <c r="E23" s="34"/>
      <c r="F23" s="34"/>
      <c r="G23" s="34"/>
      <c r="H23" s="34"/>
      <c r="I23" s="34"/>
      <c r="J23" s="62"/>
      <c r="K23" s="62"/>
      <c r="L23" s="62"/>
      <c r="M23" s="34"/>
      <c r="N23" s="6"/>
      <c r="O23" s="19"/>
      <c r="P23" s="19"/>
      <c r="Q23" s="19"/>
      <c r="R23" s="19"/>
      <c r="S23" s="19"/>
      <c r="T23" s="19"/>
      <c r="U23" s="19"/>
      <c r="V23" s="19"/>
      <c r="W23" s="19"/>
      <c r="X23" s="19"/>
      <c r="Y23" s="61"/>
      <c r="Z23" s="61"/>
      <c r="AA23" s="61"/>
      <c r="AB23" s="19"/>
    </row>
    <row r="24" spans="2:28" ht="17.5" x14ac:dyDescent="0.35">
      <c r="C24" s="39"/>
      <c r="D24" s="40"/>
      <c r="E24" s="39"/>
      <c r="F24" s="40"/>
      <c r="G24" s="40"/>
      <c r="H24" s="41"/>
      <c r="J24" s="7"/>
      <c r="K24" s="7"/>
      <c r="L24" s="7"/>
      <c r="M24" s="7"/>
      <c r="N24" s="7"/>
      <c r="O24" s="7"/>
      <c r="P24" s="7"/>
      <c r="Q24" s="7"/>
    </row>
    <row r="25" spans="2:28" ht="31.5" customHeight="1" x14ac:dyDescent="0.35">
      <c r="B25" s="66" t="s">
        <v>40</v>
      </c>
      <c r="C25" s="66"/>
      <c r="D25" s="66"/>
      <c r="E25" s="66"/>
      <c r="F25" s="66"/>
      <c r="G25" s="66"/>
      <c r="H25" s="66"/>
      <c r="I25" s="66"/>
      <c r="J25" s="66"/>
      <c r="K25" s="66"/>
      <c r="L25" s="66"/>
      <c r="M25" s="66"/>
      <c r="N25" s="66"/>
      <c r="O25" s="66"/>
      <c r="P25" s="66"/>
      <c r="Q25" s="66"/>
      <c r="R25" s="66"/>
      <c r="S25" s="66"/>
      <c r="T25" s="66"/>
      <c r="U25" s="66"/>
      <c r="V25" s="66"/>
      <c r="W25" s="66"/>
      <c r="X25" s="66"/>
      <c r="Y25" s="66"/>
      <c r="Z25" s="66"/>
      <c r="AA25" s="66"/>
      <c r="AB25" s="66"/>
    </row>
    <row r="26" spans="2:28" x14ac:dyDescent="0.35">
      <c r="B26" s="42"/>
      <c r="C26" s="42"/>
      <c r="D26" s="42"/>
      <c r="E26" s="42"/>
      <c r="F26" s="42"/>
      <c r="G26" s="42"/>
      <c r="H26" s="42"/>
      <c r="I26" s="42"/>
      <c r="J26" s="42"/>
      <c r="K26" s="42"/>
      <c r="L26" s="42"/>
      <c r="M26" s="42"/>
      <c r="N26" s="42"/>
      <c r="O26" s="42"/>
      <c r="P26" s="42"/>
      <c r="Q26" s="42"/>
      <c r="R26" s="42"/>
      <c r="S26" s="42"/>
      <c r="T26" s="42"/>
      <c r="U26" s="42"/>
      <c r="V26" s="42"/>
      <c r="W26" s="42"/>
      <c r="X26" s="42"/>
      <c r="Y26" s="42"/>
      <c r="Z26" s="42"/>
      <c r="AA26" s="42"/>
      <c r="AB26" s="42"/>
    </row>
    <row r="27" spans="2:28" x14ac:dyDescent="0.35">
      <c r="B27" s="67" t="s">
        <v>41</v>
      </c>
      <c r="C27" s="67"/>
      <c r="D27" s="67"/>
      <c r="E27" s="67"/>
      <c r="F27" s="67"/>
      <c r="G27" s="67"/>
      <c r="H27" s="67"/>
      <c r="I27" s="67"/>
      <c r="J27" s="67"/>
      <c r="K27" s="67"/>
      <c r="L27" s="67"/>
      <c r="M27" s="67"/>
      <c r="N27" s="67"/>
      <c r="O27" s="67"/>
      <c r="P27" s="67"/>
      <c r="Q27" s="67"/>
      <c r="R27" s="67"/>
      <c r="S27" s="67"/>
      <c r="T27" s="67"/>
      <c r="U27" s="67"/>
      <c r="V27" s="67"/>
      <c r="W27" s="67"/>
      <c r="X27" s="67"/>
      <c r="Y27" s="67"/>
      <c r="Z27" s="67"/>
      <c r="AA27" s="67"/>
      <c r="AB27" s="67"/>
    </row>
    <row r="28" spans="2:28" x14ac:dyDescent="0.35">
      <c r="B28" s="42"/>
      <c r="C28" s="42"/>
      <c r="D28" s="42"/>
      <c r="E28" s="42"/>
      <c r="F28" s="42"/>
      <c r="G28" s="42"/>
      <c r="H28" s="42"/>
      <c r="I28" s="42"/>
      <c r="J28" s="42"/>
      <c r="K28" s="42"/>
      <c r="L28" s="42"/>
      <c r="M28" s="42"/>
      <c r="N28" s="42"/>
      <c r="O28" s="42"/>
      <c r="P28" s="42"/>
      <c r="Q28" s="42"/>
      <c r="R28" s="42"/>
      <c r="S28" s="42"/>
      <c r="T28" s="42"/>
      <c r="U28" s="42"/>
      <c r="V28" s="42"/>
      <c r="W28" s="42"/>
      <c r="X28" s="42"/>
      <c r="Y28" s="42"/>
      <c r="Z28" s="42"/>
      <c r="AA28" s="42"/>
      <c r="AB28" s="42"/>
    </row>
    <row r="29" spans="2:28" ht="30.65" customHeight="1" x14ac:dyDescent="0.35">
      <c r="B29" s="66" t="s">
        <v>42</v>
      </c>
      <c r="C29" s="66"/>
      <c r="D29" s="66"/>
      <c r="E29" s="66"/>
      <c r="F29" s="66"/>
      <c r="G29" s="66"/>
      <c r="H29" s="66"/>
      <c r="I29" s="66"/>
      <c r="J29" s="66"/>
      <c r="K29" s="66"/>
      <c r="L29" s="66"/>
      <c r="M29" s="66"/>
      <c r="N29" s="66"/>
      <c r="O29" s="66"/>
      <c r="P29" s="66"/>
      <c r="Q29" s="66"/>
      <c r="R29" s="66"/>
      <c r="S29" s="66"/>
      <c r="T29" s="66"/>
      <c r="U29" s="66"/>
      <c r="V29" s="66"/>
      <c r="W29" s="66"/>
      <c r="X29" s="66"/>
      <c r="Y29" s="66"/>
      <c r="Z29" s="66"/>
      <c r="AA29" s="66"/>
      <c r="AB29" s="66"/>
    </row>
    <row r="30" spans="2:28" x14ac:dyDescent="0.35">
      <c r="B30" s="42"/>
      <c r="C30" s="42"/>
      <c r="D30" s="42"/>
      <c r="E30" s="42"/>
      <c r="F30" s="42"/>
      <c r="G30" s="42"/>
      <c r="H30" s="42"/>
      <c r="I30" s="42"/>
      <c r="J30" s="42"/>
      <c r="K30" s="42"/>
      <c r="L30" s="42"/>
      <c r="M30" s="42"/>
      <c r="N30" s="42"/>
      <c r="O30" s="42"/>
      <c r="P30" s="42"/>
      <c r="Q30" s="42"/>
      <c r="R30" s="42"/>
      <c r="S30" s="42"/>
      <c r="T30" s="42"/>
      <c r="U30" s="42"/>
      <c r="V30" s="42"/>
      <c r="W30" s="42"/>
      <c r="X30" s="42"/>
      <c r="Y30" s="42"/>
      <c r="Z30" s="42"/>
      <c r="AA30" s="42"/>
      <c r="AB30" s="42"/>
    </row>
  </sheetData>
  <mergeCells count="38">
    <mergeCell ref="C4:AB4"/>
    <mergeCell ref="C5:AB5"/>
    <mergeCell ref="B7:M7"/>
    <mergeCell ref="O7:AB7"/>
    <mergeCell ref="C9:H10"/>
    <mergeCell ref="J9:L10"/>
    <mergeCell ref="P9:W10"/>
    <mergeCell ref="Y9:AA10"/>
    <mergeCell ref="B8:M8"/>
    <mergeCell ref="C12:H13"/>
    <mergeCell ref="J12:L13"/>
    <mergeCell ref="P12:W13"/>
    <mergeCell ref="Y12:AA13"/>
    <mergeCell ref="C15:H16"/>
    <mergeCell ref="J15:L16"/>
    <mergeCell ref="P15:W16"/>
    <mergeCell ref="Y15:AA16"/>
    <mergeCell ref="C18:H19"/>
    <mergeCell ref="J18:L19"/>
    <mergeCell ref="P18:W19"/>
    <mergeCell ref="Y18:AA19"/>
    <mergeCell ref="B29:AB29"/>
    <mergeCell ref="C21:H22"/>
    <mergeCell ref="J21:L22"/>
    <mergeCell ref="P21:W22"/>
    <mergeCell ref="Y21:AA22"/>
    <mergeCell ref="B25:AB25"/>
    <mergeCell ref="B27:AB27"/>
    <mergeCell ref="J11:L11"/>
    <mergeCell ref="J14:L14"/>
    <mergeCell ref="J17:L17"/>
    <mergeCell ref="J20:L20"/>
    <mergeCell ref="J23:L23"/>
    <mergeCell ref="Y11:AA11"/>
    <mergeCell ref="Y14:AA14"/>
    <mergeCell ref="Y17:AA17"/>
    <mergeCell ref="Y20:AA20"/>
    <mergeCell ref="Y23:AA23"/>
  </mergeCells>
  <pageMargins left="0.70866141732283472" right="0.70866141732283472" top="0.74803149606299213" bottom="0.74803149606299213" header="0.31496062992125984" footer="0.31496062992125984"/>
  <pageSetup paperSize="9" scale="74" orientation="landscape" r:id="rId1"/>
  <headerFooter>
    <oddHeader xml:space="preserve">&amp;C&amp;"Aptos,Regular"&amp;1&amp;KFF0000
&amp;"Calibri,Regular"#
</oddHeader>
    <oddFooter xml:space="preserve">&amp;C
</oddFooter>
  </headerFooter>
  <ignoredErrors>
    <ignoredError sqref="B5" numberStoredAsText="1"/>
  </ignoredError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B81938-323B-4B79-A0C8-AADF027A8373}">
  <dimension ref="A1:K16"/>
  <sheetViews>
    <sheetView workbookViewId="0">
      <selection activeCell="E16" sqref="E16"/>
    </sheetView>
  </sheetViews>
  <sheetFormatPr defaultRowHeight="14.5" x14ac:dyDescent="0.35"/>
  <cols>
    <col min="2" max="2" width="12.36328125" customWidth="1"/>
    <col min="11" max="11" width="11.36328125" customWidth="1"/>
  </cols>
  <sheetData>
    <row r="1" spans="1:11" x14ac:dyDescent="0.35">
      <c r="A1" t="s">
        <v>43</v>
      </c>
    </row>
    <row r="3" spans="1:11" x14ac:dyDescent="0.35">
      <c r="C3" s="74" t="s">
        <v>44</v>
      </c>
      <c r="D3" s="74"/>
      <c r="E3" s="74"/>
      <c r="F3" s="74"/>
      <c r="G3" s="74"/>
      <c r="H3" s="74"/>
      <c r="I3" s="74"/>
      <c r="J3" s="74"/>
      <c r="K3" s="74"/>
    </row>
    <row r="4" spans="1:11" x14ac:dyDescent="0.35">
      <c r="A4" t="s">
        <v>45</v>
      </c>
      <c r="C4" s="1" t="s">
        <v>46</v>
      </c>
      <c r="D4" s="2">
        <v>0</v>
      </c>
      <c r="E4" s="2">
        <v>0.85</v>
      </c>
      <c r="F4" s="2">
        <v>0.875</v>
      </c>
      <c r="G4" s="2">
        <v>0.9</v>
      </c>
      <c r="H4" s="2">
        <v>0.92500000000000004</v>
      </c>
      <c r="I4" s="2">
        <v>0.95000000000000007</v>
      </c>
      <c r="J4" s="2">
        <v>0.97500000000000009</v>
      </c>
      <c r="K4" s="2">
        <v>1</v>
      </c>
    </row>
    <row r="5" spans="1:11" x14ac:dyDescent="0.35">
      <c r="A5" t="s">
        <v>46</v>
      </c>
      <c r="B5" t="s">
        <v>47</v>
      </c>
      <c r="C5" s="1" t="s">
        <v>47</v>
      </c>
      <c r="D5" s="2">
        <v>0.85</v>
      </c>
      <c r="E5" s="2">
        <v>0.875</v>
      </c>
      <c r="F5" s="2">
        <v>0.9</v>
      </c>
      <c r="G5" s="2">
        <v>0.92500000000000004</v>
      </c>
      <c r="H5" s="2">
        <v>0.95000000000000007</v>
      </c>
      <c r="I5" s="2">
        <v>0.97500000000000009</v>
      </c>
      <c r="J5" s="2">
        <v>1</v>
      </c>
      <c r="K5" s="2">
        <v>999</v>
      </c>
    </row>
    <row r="6" spans="1:11" x14ac:dyDescent="0.35">
      <c r="A6" s="3">
        <v>0</v>
      </c>
      <c r="B6" s="3">
        <v>0.85</v>
      </c>
      <c r="C6" s="4"/>
      <c r="D6" s="4">
        <v>0</v>
      </c>
      <c r="E6" s="4">
        <v>2E-3</v>
      </c>
      <c r="F6" s="4">
        <v>4.0000000000000001E-3</v>
      </c>
      <c r="G6" s="4">
        <v>6.0000000000000001E-3</v>
      </c>
      <c r="H6" s="4">
        <v>8.0000000000000002E-3</v>
      </c>
      <c r="I6" s="4">
        <v>8.9999999999999993E-3</v>
      </c>
      <c r="J6" s="4">
        <v>0.01</v>
      </c>
      <c r="K6" s="4">
        <v>0.01</v>
      </c>
    </row>
    <row r="7" spans="1:11" x14ac:dyDescent="0.35">
      <c r="A7" s="3">
        <v>0.85</v>
      </c>
      <c r="B7" s="3">
        <v>0.875</v>
      </c>
      <c r="C7" s="4"/>
      <c r="D7" s="4">
        <v>1.9E-2</v>
      </c>
      <c r="E7" s="4">
        <v>2.1000000000000001E-2</v>
      </c>
      <c r="F7" s="4">
        <v>2.3E-2</v>
      </c>
      <c r="G7" s="4">
        <v>2.4E-2</v>
      </c>
      <c r="H7" s="4">
        <v>2.5999999999999999E-2</v>
      </c>
      <c r="I7" s="4">
        <v>2.8000000000000001E-2</v>
      </c>
      <c r="J7" s="4">
        <v>2.8000000000000001E-2</v>
      </c>
      <c r="K7" s="4">
        <v>2.9000000000000001E-2</v>
      </c>
    </row>
    <row r="8" spans="1:11" x14ac:dyDescent="0.35">
      <c r="A8" s="3">
        <v>0.875</v>
      </c>
      <c r="B8" s="3">
        <v>0.9</v>
      </c>
      <c r="C8" s="4"/>
      <c r="D8" s="4">
        <v>3.6999999999999998E-2</v>
      </c>
      <c r="E8" s="4">
        <v>3.9E-2</v>
      </c>
      <c r="F8" s="4">
        <v>4.1000000000000002E-2</v>
      </c>
      <c r="G8" s="4">
        <v>4.2999999999999997E-2</v>
      </c>
      <c r="H8" s="4">
        <v>4.4999999999999998E-2</v>
      </c>
      <c r="I8" s="4">
        <v>4.7E-2</v>
      </c>
      <c r="J8" s="4">
        <v>4.7E-2</v>
      </c>
      <c r="K8" s="4">
        <v>4.8000000000000001E-2</v>
      </c>
    </row>
    <row r="9" spans="1:11" x14ac:dyDescent="0.35">
      <c r="A9" s="3">
        <v>0.9</v>
      </c>
      <c r="B9" s="3">
        <v>0.92500000000000004</v>
      </c>
      <c r="C9" s="4"/>
      <c r="D9" s="4">
        <v>5.6000000000000001E-2</v>
      </c>
      <c r="E9" s="4">
        <v>5.8000000000000003E-2</v>
      </c>
      <c r="F9" s="4">
        <v>0.06</v>
      </c>
      <c r="G9" s="4">
        <v>6.2E-2</v>
      </c>
      <c r="H9" s="4">
        <v>6.4000000000000001E-2</v>
      </c>
      <c r="I9" s="4">
        <v>6.6000000000000003E-2</v>
      </c>
      <c r="J9" s="4">
        <v>6.6000000000000003E-2</v>
      </c>
      <c r="K9" s="4">
        <v>6.7000000000000004E-2</v>
      </c>
    </row>
    <row r="10" spans="1:11" x14ac:dyDescent="0.35">
      <c r="A10" s="3">
        <v>0.92500000000000004</v>
      </c>
      <c r="B10" s="3">
        <v>0.95000000000000007</v>
      </c>
      <c r="C10" s="4"/>
      <c r="D10" s="4">
        <v>7.4999999999999997E-2</v>
      </c>
      <c r="E10" s="4">
        <v>7.6999999999999999E-2</v>
      </c>
      <c r="F10" s="4">
        <v>7.9000000000000001E-2</v>
      </c>
      <c r="G10" s="4">
        <v>8.1000000000000003E-2</v>
      </c>
      <c r="H10" s="4">
        <v>8.2000000000000003E-2</v>
      </c>
      <c r="I10" s="4">
        <v>8.4000000000000005E-2</v>
      </c>
      <c r="J10" s="4">
        <v>8.4000000000000005E-2</v>
      </c>
      <c r="K10" s="4">
        <v>8.5000000000000006E-2</v>
      </c>
    </row>
    <row r="11" spans="1:11" x14ac:dyDescent="0.35">
      <c r="A11" s="3">
        <v>0.95000000000000007</v>
      </c>
      <c r="B11" s="3">
        <v>0.97500000000000009</v>
      </c>
      <c r="C11" s="4"/>
      <c r="D11" s="4">
        <v>9.4E-2</v>
      </c>
      <c r="E11" s="4">
        <v>9.5000000000000001E-2</v>
      </c>
      <c r="F11" s="4">
        <v>9.7000000000000003E-2</v>
      </c>
      <c r="G11" s="4">
        <v>9.9000000000000005E-2</v>
      </c>
      <c r="H11" s="4">
        <v>0.10100000000000001</v>
      </c>
      <c r="I11" s="4">
        <v>0.10299999999999999</v>
      </c>
      <c r="J11" s="4">
        <v>0.10299999999999999</v>
      </c>
      <c r="K11" s="4">
        <v>0.104</v>
      </c>
    </row>
    <row r="12" spans="1:11" x14ac:dyDescent="0.35">
      <c r="A12" s="3">
        <v>0.97500000000000009</v>
      </c>
      <c r="B12" s="3">
        <v>1</v>
      </c>
      <c r="C12" s="4"/>
      <c r="D12" s="4">
        <v>9.6000000000000002E-2</v>
      </c>
      <c r="E12" s="4">
        <v>9.8000000000000004E-2</v>
      </c>
      <c r="F12" s="4">
        <v>0.1</v>
      </c>
      <c r="G12" s="4">
        <v>0.10100000000000001</v>
      </c>
      <c r="H12" s="4">
        <v>0.10299999999999999</v>
      </c>
      <c r="I12" s="4">
        <v>0.104</v>
      </c>
      <c r="J12" s="4">
        <v>0.105</v>
      </c>
      <c r="K12" s="4">
        <v>0.106</v>
      </c>
    </row>
    <row r="13" spans="1:11" x14ac:dyDescent="0.35">
      <c r="A13" s="3">
        <v>1</v>
      </c>
      <c r="B13" s="3">
        <v>999</v>
      </c>
      <c r="C13" s="4"/>
      <c r="D13" s="4">
        <v>0.10299999999999999</v>
      </c>
      <c r="E13" s="4">
        <v>0.105</v>
      </c>
      <c r="F13" s="4">
        <v>0.107</v>
      </c>
      <c r="G13" s="4">
        <v>0.109</v>
      </c>
      <c r="H13" s="4">
        <v>0.11</v>
      </c>
      <c r="I13" s="4">
        <v>0.111</v>
      </c>
      <c r="J13" s="4">
        <v>0.112</v>
      </c>
      <c r="K13" s="4">
        <v>0.113</v>
      </c>
    </row>
    <row r="16" spans="1:11" x14ac:dyDescent="0.35">
      <c r="A16" t="s">
        <v>48</v>
      </c>
      <c r="B16" cm="1">
        <f t="array" ref="B16">_xlfn.XLOOKUP(Estimator!Y12, D4:K4, _xlfn.XLOOKUP(Estimator!Y9, A6:A13, D6:K13, "", -1), "",-1)</f>
        <v>0.113</v>
      </c>
    </row>
  </sheetData>
  <mergeCells count="1">
    <mergeCell ref="C3:K3"/>
  </mergeCells>
  <pageMargins left="0.7" right="0.7" top="0.75" bottom="0.75" header="0.3" footer="0.3"/>
  <headerFooter>
    <oddHeader>&amp;C&amp;"Aptos"&amp;12&amp;KFF0000 OFFICIAL&amp;1#_x000D_</oddHeader>
    <oddFooter>&amp;C_x000D_&amp;1#&amp;"Aptos"&amp;12&amp;KFF0000 OFFICIAL</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913B9D538FF1B34BB1614625CED124C5" ma:contentTypeVersion="4" ma:contentTypeDescription="Create a new document." ma:contentTypeScope="" ma:versionID="ac42bf55f092a0a623b95738b4bc288e">
  <xsd:schema xmlns:xsd="http://www.w3.org/2001/XMLSchema" xmlns:xs="http://www.w3.org/2001/XMLSchema" xmlns:p="http://schemas.microsoft.com/office/2006/metadata/properties" xmlns:ns2="b0971709-fccf-4aa3-94ca-d5d85211933c" targetNamespace="http://schemas.microsoft.com/office/2006/metadata/properties" ma:root="true" ma:fieldsID="ac981e57efbeca9f7887676460f2e748" ns2:_="">
    <xsd:import namespace="b0971709-fccf-4aa3-94ca-d5d85211933c"/>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0971709-fccf-4aa3-94ca-d5d85211933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640A5896-42E9-4165-B68E-9080C33262D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0971709-fccf-4aa3-94ca-d5d85211933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10BEC29A-2B9C-4903-A78C-887A7BA1EEE5}">
  <ds:schemaRefs>
    <ds:schemaRef ds:uri="b0971709-fccf-4aa3-94ca-d5d85211933c"/>
    <ds:schemaRef ds:uri="http://purl.org/dc/dcmitype/"/>
    <ds:schemaRef ds:uri="http://purl.org/dc/terms/"/>
    <ds:schemaRef ds:uri="http://schemas.microsoft.com/office/2006/documentManagement/types"/>
    <ds:schemaRef ds:uri="http://schemas.openxmlformats.org/package/2006/metadata/core-properties"/>
    <ds:schemaRef ds:uri="http://schemas.microsoft.com/office/2006/metadata/properties"/>
    <ds:schemaRef ds:uri="http://purl.org/dc/elements/1.1/"/>
    <ds:schemaRef ds:uri="http://schemas.microsoft.com/office/infopath/2007/PartnerControls"/>
    <ds:schemaRef ds:uri="http://www.w3.org/XML/1998/namespace"/>
  </ds:schemaRefs>
</ds:datastoreItem>
</file>

<file path=customXml/itemProps3.xml><?xml version="1.0" encoding="utf-8"?>
<ds:datastoreItem xmlns:ds="http://schemas.openxmlformats.org/officeDocument/2006/customXml" ds:itemID="{E7B886B4-B0A8-4EAB-A3A8-60DEF5FA68C8}">
  <ds:schemaRefs>
    <ds:schemaRef ds:uri="http://schemas.microsoft.com/sharepoint/v3/contenttype/forms"/>
  </ds:schemaRefs>
</ds:datastoreItem>
</file>

<file path=docMetadata/LabelInfo.xml><?xml version="1.0" encoding="utf-8"?>
<clbl:labelList xmlns:clbl="http://schemas.microsoft.com/office/2020/mipLabelMetadata">
  <clbl:label id="{540cdab9-3592-4269-8944-10949a3bf55a}" enabled="1" method="Privileged" siteId="{311f614e-2687-4905-bb5c-f592370e0d41}"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1</vt:i4>
      </vt:variant>
    </vt:vector>
  </HeadingPairs>
  <TitlesOfParts>
    <vt:vector size="5" baseType="lpstr">
      <vt:lpstr>Sheet1</vt:lpstr>
      <vt:lpstr>General Information</vt:lpstr>
      <vt:lpstr>Estimator</vt:lpstr>
      <vt:lpstr>Lookup Table</vt:lpstr>
      <vt:lpstr>Estimator!Print_Titles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Care minutes funding estimator</dc:title>
  <dc:subject>Aged Care</dc:subject>
  <dc:creator>Australian Government Department of Health Disability and Ageing</dc:creator>
  <cp:keywords>care minutes, workers, aged care</cp:keywords>
  <dc:description/>
  <cp:lastModifiedBy>MASCHKE, Elvia</cp:lastModifiedBy>
  <cp:revision/>
  <dcterms:created xsi:type="dcterms:W3CDTF">2024-11-20T23:29:02Z</dcterms:created>
  <dcterms:modified xsi:type="dcterms:W3CDTF">2026-03-31T05:45:16Z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0x010100913B9D538FF1B34BB1614625CED124C5</vt:lpwstr>
  </property>
  <property fmtid="{D5CDD505-2E9C-101B-9397-08002B2CF9AE}" pid="3" name="Order">
    <vt:r8>7000</vt:r8>
  </property>
  <property fmtid="{D5CDD505-2E9C-101B-9397-08002B2CF9AE}" pid="4" name="xd_Signature">
    <vt:bool>false</vt:bool>
  </property>
  <property fmtid="{D5CDD505-2E9C-101B-9397-08002B2CF9AE}" pid="5" name="xd_ProgID">
    <vt:lpwstr/>
  </property>
  <property fmtid="{D5CDD505-2E9C-101B-9397-08002B2CF9AE}" pid="6" name="ComplianceAssetId">
    <vt:lpwstr/>
  </property>
  <property fmtid="{D5CDD505-2E9C-101B-9397-08002B2CF9AE}" pid="7" name="TemplateUrl">
    <vt:lpwstr/>
  </property>
  <property fmtid="{D5CDD505-2E9C-101B-9397-08002B2CF9AE}" pid="8" name="_ExtendedDescription">
    <vt:lpwstr/>
  </property>
  <property fmtid="{D5CDD505-2E9C-101B-9397-08002B2CF9AE}" pid="9" name="TriggerFlowInfo">
    <vt:lpwstr/>
  </property>
  <property fmtid="{D5CDD505-2E9C-101B-9397-08002B2CF9AE}" pid="10" name="MediaServiceImageTags">
    <vt:lpwstr/>
  </property>
  <property fmtid="{D5CDD505-2E9C-101B-9397-08002B2CF9AE}" pid="11" name="MSIP_Label_7cd3e8b9-ffed-43a8-b7f4-cc2fa0382d36_Enabled">
    <vt:lpwstr>true</vt:lpwstr>
  </property>
  <property fmtid="{D5CDD505-2E9C-101B-9397-08002B2CF9AE}" pid="12" name="MSIP_Label_7cd3e8b9-ffed-43a8-b7f4-cc2fa0382d36_SetDate">
    <vt:lpwstr>2026-03-25T01:45:37Z</vt:lpwstr>
  </property>
  <property fmtid="{D5CDD505-2E9C-101B-9397-08002B2CF9AE}" pid="13" name="MSIP_Label_7cd3e8b9-ffed-43a8-b7f4-cc2fa0382d36_Method">
    <vt:lpwstr>Privileged</vt:lpwstr>
  </property>
  <property fmtid="{D5CDD505-2E9C-101B-9397-08002B2CF9AE}" pid="14" name="MSIP_Label_7cd3e8b9-ffed-43a8-b7f4-cc2fa0382d36_Name">
    <vt:lpwstr>O</vt:lpwstr>
  </property>
  <property fmtid="{D5CDD505-2E9C-101B-9397-08002B2CF9AE}" pid="15" name="MSIP_Label_7cd3e8b9-ffed-43a8-b7f4-cc2fa0382d36_SiteId">
    <vt:lpwstr>34a3929c-73cf-4954-abfe-147dc3517892</vt:lpwstr>
  </property>
  <property fmtid="{D5CDD505-2E9C-101B-9397-08002B2CF9AE}" pid="16" name="MSIP_Label_7cd3e8b9-ffed-43a8-b7f4-cc2fa0382d36_ActionId">
    <vt:lpwstr>18046db5-bf07-4499-8da7-d0979c0ec3fe</vt:lpwstr>
  </property>
  <property fmtid="{D5CDD505-2E9C-101B-9397-08002B2CF9AE}" pid="17" name="MSIP_Label_7cd3e8b9-ffed-43a8-b7f4-cc2fa0382d36_ContentBits">
    <vt:lpwstr>3</vt:lpwstr>
  </property>
  <property fmtid="{D5CDD505-2E9C-101B-9397-08002B2CF9AE}" pid="18" name="MSIP_Label_7cd3e8b9-ffed-43a8-b7f4-cc2fa0382d36_Tag">
    <vt:lpwstr>10, 0, 1, 1</vt:lpwstr>
  </property>
</Properties>
</file>