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aselv\Downloads\"/>
    </mc:Choice>
  </mc:AlternateContent>
  <xr:revisionPtr revIDLastSave="0" documentId="8_{692EE600-AC74-44C1-92D1-8260CF10ED7E}" xr6:coauthVersionLast="47" xr6:coauthVersionMax="47" xr10:uidLastSave="{00000000-0000-0000-0000-000000000000}"/>
  <workbookProtection workbookAlgorithmName="SHA-512" workbookHashValue="9z5qhZT/UjglOg2LytMhDNq3WQMqkAyBm53p1GW4kyh+r/MUi5VNmy8orrOo6uWsz2oMM0UfiLy622g3VUHzUQ==" workbookSaltValue="vdLAAsjaOmaVMQUPV0CKCw==" workbookSpinCount="100000" lockStructure="1"/>
  <bookViews>
    <workbookView xWindow="28680" yWindow="-120" windowWidth="29040" windowHeight="15840" firstSheet="1" activeTab="1" xr2:uid="{F5B7C969-B812-4202-BDAA-BE8D7C9B28B7}"/>
  </bookViews>
  <sheets>
    <sheet name="Sheet1" sheetId="1" state="hidden" r:id="rId1"/>
    <sheet name="General Information" sheetId="4" r:id="rId2"/>
    <sheet name="Estimator" sheetId="5" r:id="rId3"/>
    <sheet name="Lookup Table" sheetId="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2" i="5" l="1"/>
  <c r="Y9" i="5"/>
  <c r="B16" i="3" l="1" a="1"/>
  <c r="B16" i="3" s="1"/>
  <c r="K20" i="1"/>
  <c r="K23" i="1" s="1" a="1"/>
  <c r="K23" i="1" s="1"/>
  <c r="K17" i="1"/>
  <c r="Y15" i="5" l="1"/>
  <c r="Y18" i="5" s="1"/>
  <c r="Y21" i="5" s="1"/>
  <c r="K26" i="1"/>
  <c r="K29"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<sst xmlns="http://schemas.openxmlformats.org/spreadsheetml/2006/main" count="63" uniqueCount="49">
  <si>
    <t>Assumptions</t>
  </si>
  <si>
    <t>Estimates</t>
  </si>
  <si>
    <t>Enter AN-ACC price</t>
  </si>
  <si>
    <t>% of total care minutes target met</t>
  </si>
  <si>
    <t>Enter total care minutes target</t>
  </si>
  <si>
    <t>% of RN care minutes target met</t>
  </si>
  <si>
    <t>Enter RN care minutes target</t>
  </si>
  <si>
    <t>Eligible NWAU</t>
  </si>
  <si>
    <t>Enter number of occupied bed days during quarter</t>
  </si>
  <si>
    <t>Eligble care minutes supplement per resident per day</t>
  </si>
  <si>
    <t>Enter total care minutes delivered</t>
  </si>
  <si>
    <t>Estimated care minutes supplement based on residents in care</t>
  </si>
  <si>
    <t xml:space="preserve">Enter RN care minutes delivered </t>
  </si>
  <si>
    <t>General Information</t>
  </si>
  <si>
    <t>This estimator will help you estimate how much care minutes supplement you could receive from April 2026 based on your care minutes performance from the October - December 2025 quarter onwards. 
This is an estimator only and the actual amount of supplement will vary based on various factors, including the AN-ACC price at the time the changes become effective and actual care minutes performance data of your aged care service.  
The new care minutes supplement works on a sliding scale and is payable based on your total care minutes and RN care minutes performance (see table below).The maximum supplement payable is 0.113 National Weighted Activity Unit (NWAU) of the applicable AN-ACC price. This is equivalent to the value of the Base Care Tariff reduction. You will not receive any supplement if your performance for both targets falls below 85%.
This estimator is only applicable to non-specialised services in MM1. All other aged care homes will continue to receive their funding under the current AN-ACC arrangements.</t>
  </si>
  <si>
    <t>Care minutes supplement matrix table</t>
  </si>
  <si>
    <t>% of RN Care Minutes Delivered</t>
  </si>
  <si>
    <t>% of Total Care Minutes Delivered</t>
  </si>
  <si>
    <t>&lt;85%</t>
  </si>
  <si>
    <t>≥85% - &gt;87.5%</t>
  </si>
  <si>
    <t>≥87.5% - &gt;90%</t>
  </si>
  <si>
    <t>≥90% - &lt;92.5%</t>
  </si>
  <si>
    <t>≥92.5% - &lt;95%</t>
  </si>
  <si>
    <t>≥95% - &lt;97.5%</t>
  </si>
  <si>
    <t>≥97.5% - &lt;100%</t>
  </si>
  <si>
    <t>≥100%</t>
  </si>
  <si>
    <t>New and transferred services</t>
  </si>
  <si>
    <t>How to use the calculator</t>
  </si>
  <si>
    <t>1.</t>
  </si>
  <si>
    <r>
      <rPr>
        <sz val="11"/>
        <color rgb="FF000000"/>
        <rFont val="Arial"/>
      </rPr>
      <t xml:space="preserve">In the </t>
    </r>
    <r>
      <rPr>
        <b/>
        <sz val="11"/>
        <color rgb="FF000000"/>
        <rFont val="Arial"/>
      </rPr>
      <t>Assumptions</t>
    </r>
    <r>
      <rPr>
        <sz val="11"/>
        <color rgb="FF000000"/>
        <rFont val="Arial"/>
      </rPr>
      <t xml:space="preserve"> fields, enter the applicable AN-ACC price and estimated total care minutes, RN care minutes targets, total care minutes delivered and RN care minutes delivered in the relevant fields. 
Note, the Government will set the AN-ACC price from October 2025 following pricing advice from the Independent Health and Aged Care Pricing Authority. In advance of this future price being set, you can test a range of pricing scenarios, or use the current AN-ACC price of $282.44. 
For comparison, you can also use your targets and actual care minutes delivered from previous quarters to see if there will be changes to your funding if your future targets and performance remains the same. You can find the following information on the Department of Health and Aged Care website:
    •</t>
    </r>
    <r>
      <rPr>
        <sz val="8.8000000000000007"/>
        <color rgb="FF000000"/>
        <rFont val="Arial"/>
      </rPr>
      <t xml:space="preserve"> </t>
    </r>
    <r>
      <rPr>
        <sz val="11"/>
        <color rgb="FF000000"/>
        <rFont val="Arial"/>
      </rPr>
      <t xml:space="preserve">current care minutes targets: https://www.health.gov.au/resources/publications/care-minutes-targets-in-residential-aged-care-by-service-financial-year-2024-25
    • service-level care minutes performance: https://www.health.gov.au/resources/publications/service-level-care-minutes-performance-in-residential-aged-care-from-october-2023
</t>
    </r>
  </si>
  <si>
    <t xml:space="preserve">2. </t>
  </si>
  <si>
    <r>
      <t xml:space="preserve">The </t>
    </r>
    <r>
      <rPr>
        <b/>
        <sz val="11"/>
        <rFont val="Arial"/>
        <family val="2"/>
      </rPr>
      <t>Estimates</t>
    </r>
    <r>
      <rPr>
        <sz val="11"/>
        <rFont val="Arial"/>
        <family val="2"/>
      </rPr>
      <t xml:space="preserve"> fields will automatically populate after you have entered all the required information in the Assumptions fields. </t>
    </r>
  </si>
  <si>
    <t>Enter applicable AN-ACC price</t>
  </si>
  <si>
    <t>Enter total care minutes target for the service for a previous quarter</t>
  </si>
  <si>
    <t>Enter RN care minutes target for service for a previous quarter</t>
  </si>
  <si>
    <t>Eligible NWAU *</t>
  </si>
  <si>
    <t>Enter total care minutes delivered for service for a previous quarter</t>
  </si>
  <si>
    <t>Eligible care minutes supplement per resident per day **</t>
  </si>
  <si>
    <t>Enter RN care minutes delivered for service for a previous quarter</t>
  </si>
  <si>
    <t>Change in funding per resident per day ***</t>
  </si>
  <si>
    <t xml:space="preserve">* The eligible NWAU is based on the matrix table in the General Informations tab, which incorporates the total care minutes (including registered nurse time) and registered nurse care minutes delivered to determine the applicable value. </t>
  </si>
  <si>
    <t xml:space="preserve">** The amount of care minutes supplement payable per resident per day is calculated by multiplying the 'eligible NWAU' value by the applicable AN-ACC price. </t>
  </si>
  <si>
    <t>*** The change in funding per resident per day amount is the difference between the base care tariff reduction (i.e. 0.113 NWAU multiplied by the AN-ACC price) and the 'eligible care minutes supplement per resident per day'.</t>
  </si>
  <si>
    <t>Supp Rates (NWAU)</t>
  </si>
  <si>
    <t>Registered Nurse Minutes</t>
  </si>
  <si>
    <t>Total Care Minutes</t>
  </si>
  <si>
    <t>Min</t>
  </si>
  <si>
    <t>Max</t>
  </si>
  <si>
    <t>NWAU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</si>
</sst>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21" x14ac:knownFonts="1">
    <font>
      <sz val="11"/>
      <color theme="1"/>
      <name val="Aptos Narrow"/>
      <family val="2"/>
      <scheme val="minor"/>
    </font>
    <font>
      <b/>
      <sz val="11"/>
      <color theme="0"/>
      <name val="Aptos Narrow"/>
      <scheme val="minor"/>
    </font>
    <font>
      <b/>
      <sz val="11"/>
      <color theme="1"/>
      <name val="Aptos Narrow"/>
      <scheme val="minor"/>
    </font>
    <font>
      <sz val="14"/>
      <color theme="1"/>
      <name val="Arial"/>
      <family val="2"/>
    </font>
    <font>
      <sz val="14"/>
      <color theme="0"/>
      <name val="Arial"/>
      <family val="2"/>
    </font>
    <font>
      <b/>
      <sz val="14"/>
      <color theme="0"/>
      <name val="Arial"/>
      <family val="2"/>
    </font>
    <font>
      <sz val="11"/>
      <color theme="1"/>
      <name val="Aptos Narrow"/>
      <scheme val="minor"/>
    </font>
    <font>
      <b/>
      <sz val="12"/>
      <color rgb="FFFFFFFF"/>
      <name val="Arial"/>
      <family val="2"/>
    </font>
    <font>
      <sz val="12"/>
      <color theme="1"/>
      <name val="Arial"/>
      <family val="2"/>
    </font>
    <font>
      <b/>
      <sz val="12"/>
      <color rgb="FF000000"/>
      <name val="Arial"/>
      <family val="2"/>
    </font>
    <font>
      <sz val="12"/>
      <color rgb="FF000000"/>
      <name val="Arial"/>
      <family val="2"/>
    </font>
    <font>
      <sz val="14"/>
      <name val="Arial"/>
      <family val="2"/>
    </font>
    <font>
      <sz val="11"/>
      <name val="Aptos Narrow"/>
      <family val="2"/>
      <scheme val="minor"/>
    </font>
    <font>
      <sz val="12"/>
      <name val="Arial"/>
      <family val="2"/>
    </font>
    <font>
      <b/>
      <sz val="16"/>
      <color theme="1"/>
      <name val="Arial"/>
      <family val="2"/>
    </font>
    <font>
      <b/>
      <sz val="12"/>
      <name val="Arial"/>
      <family val="2"/>
    </font>
    <font>
      <sz val="11"/>
      <name val="Arial"/>
      <family val="2"/>
    </font>
    <font>
      <b/>
      <sz val="11"/>
      <name val="Arial"/>
      <family val="2"/>
    </font>
    <font>
      <sz val="11"/>
      <color rgb="FF000000"/>
      <name val="Arial"/>
    </font>
    <font>
      <b/>
      <sz val="11"/>
      <color rgb="FF000000"/>
      <name val="Arial"/>
    </font>
    <font>
      <sz val="8.8000000000000007"/>
      <color rgb="FF000000"/>
      <name val="Arial"/>
    </font>
  </fonts>
  <fills count="9">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theme="0"/>
        <bgColor indexed="64"/>
      </patternFill>
    </fill>
    <fill>
      <patternFill patternType="solid">
        <fgColor rgb="FF1E1544"/>
        <bgColor indexed="64"/>
      </patternFill>
    </fill>
    <fill>
      <patternFill patternType="solid">
        <fgColor rgb="FF32757E"/>
        <bgColor indexed="64"/>
      </patternFill>
    </fill>
    <fill>
      <patternFill patternType="solid">
        <fgColor rgb="FFF2F1F2"/>
        <bgColor indexed="64"/>
      </patternFill>
    </fill>
    <fill>
      <patternFill patternType="solid">
        <fgColor rgb="FFE8F4F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75">
    <xf numFmtId="0" fontId="0" fillId="0" borderId="0" xfId="0"/>
    <xf numFmtId="0" fontId="0" fillId="3" borderId="1" xfId="0" applyFill="1" applyBorder="1"/>
    <xf numFmtId="10" fontId="0" fillId="3" borderId="1" xfId="0" applyNumberFormat="1" applyFill="1" applyBorder="1"/>
    <xf numFmtId="10" fontId="0" fillId="0" borderId="1" xfId="0" applyNumberFormat="1" applyBorder="1"/>
    <xf numFmtId="0" fontId="0" fillId="0" borderId="1" xfId="0" applyBorder="1"/>
    <xf numFmtId="0" fontId="3" fillId="0" borderId="0" xfId="0" applyFont="1" applyAlignment="1">
      <alignment vertical="center"/>
    </xf>
    <xf numFmtId="0" fontId="3" fillId="0" borderId="0" xfId="0" applyFont="1" applyAlignment="1">
      <alignment horizontal="right" vertical="center"/>
    </xf>
    <xf numFmtId="0" fontId="3" fillId="0" borderId="0" xfId="0" applyFont="1"/>
    <xf numFmtId="0" fontId="3" fillId="0" borderId="0" xfId="0" applyFont="1" applyAlignment="1">
      <alignment vertical="center" wrapText="1"/>
    </xf>
    <xf numFmtId="10" fontId="3" fillId="0" borderId="0" xfId="0" applyNumberFormat="1" applyFont="1"/>
    <xf numFmtId="0" fontId="4" fillId="5" borderId="0" xfId="0" applyFont="1" applyFill="1" applyAlignment="1">
      <alignment vertical="center"/>
    </xf>
    <xf numFmtId="0" fontId="4" fillId="5" borderId="0" xfId="0" applyFont="1" applyFill="1"/>
    <xf numFmtId="0" fontId="4" fillId="6" borderId="0" xfId="0" applyFont="1" applyFill="1" applyAlignment="1">
      <alignment vertical="center"/>
    </xf>
    <xf numFmtId="0" fontId="4" fillId="6" borderId="0" xfId="0" applyFont="1" applyFill="1"/>
    <xf numFmtId="0" fontId="3" fillId="7" borderId="0" xfId="0" applyFont="1" applyFill="1" applyAlignment="1">
      <alignment horizontal="right" vertical="center"/>
    </xf>
    <xf numFmtId="0" fontId="3" fillId="7" borderId="0" xfId="0" applyFont="1" applyFill="1" applyAlignment="1">
      <alignment vertical="center"/>
    </xf>
    <xf numFmtId="0" fontId="3" fillId="7" borderId="0" xfId="0" applyFont="1" applyFill="1"/>
    <xf numFmtId="0" fontId="3" fillId="7" borderId="0" xfId="0" applyFont="1" applyFill="1" applyAlignment="1">
      <alignment vertical="center" wrapText="1"/>
    </xf>
    <xf numFmtId="0" fontId="3" fillId="7" borderId="0" xfId="0" applyFont="1" applyFill="1" applyAlignment="1">
      <alignment horizontal="center" vertical="center"/>
    </xf>
    <xf numFmtId="0" fontId="3" fillId="8" borderId="0" xfId="0" applyFont="1" applyFill="1" applyAlignment="1">
      <alignment vertical="center"/>
    </xf>
    <xf numFmtId="0" fontId="3" fillId="8" borderId="0" xfId="0" applyFont="1" applyFill="1" applyAlignment="1">
      <alignment vertical="center" wrapText="1"/>
    </xf>
    <xf numFmtId="0" fontId="3" fillId="8" borderId="0" xfId="0" applyFont="1" applyFill="1"/>
    <xf numFmtId="0" fontId="3" fillId="8" borderId="0" xfId="0" applyFont="1" applyFill="1" applyAlignment="1">
      <alignment horizontal="right" vertical="center"/>
    </xf>
    <xf numFmtId="0" fontId="3" fillId="7" borderId="0" xfId="0" applyFont="1" applyFill="1" applyAlignment="1">
      <alignment horizontal="left" vertical="center" wrapText="1"/>
    </xf>
    <xf numFmtId="0" fontId="14" fillId="0" borderId="0" xfId="0" applyFont="1"/>
    <xf numFmtId="0" fontId="13" fillId="0" borderId="0" xfId="0" applyFont="1" applyAlignment="1">
      <alignment horizontal="left" vertical="top" wrapText="1"/>
    </xf>
    <xf numFmtId="0" fontId="6" fillId="0" borderId="0" xfId="0" applyFont="1"/>
    <xf numFmtId="0" fontId="7" fillId="0" borderId="0" xfId="0" applyFont="1" applyAlignment="1">
      <alignment vertical="center" wrapText="1"/>
    </xf>
    <xf numFmtId="0" fontId="7" fillId="5" borderId="5" xfId="0" applyFont="1" applyFill="1" applyBorder="1" applyAlignment="1">
      <alignment horizontal="center" vertical="center" wrapText="1"/>
    </xf>
    <xf numFmtId="0" fontId="9" fillId="7" borderId="1" xfId="0" applyFont="1" applyFill="1" applyBorder="1" applyAlignment="1">
      <alignment horizontal="center" vertical="center" wrapText="1"/>
    </xf>
    <xf numFmtId="165" fontId="8" fillId="0" borderId="1" xfId="0" applyNumberFormat="1" applyFont="1" applyBorder="1" applyAlignment="1">
      <alignment horizontal="center"/>
    </xf>
    <xf numFmtId="9" fontId="0" fillId="0" borderId="0" xfId="0" applyNumberFormat="1"/>
    <xf numFmtId="0" fontId="2" fillId="0" borderId="0" xfId="0" applyFont="1"/>
    <xf numFmtId="49" fontId="0" fillId="0" borderId="0" xfId="0" applyNumberFormat="1" applyAlignment="1">
      <alignment horizontal="left" vertical="top"/>
    </xf>
    <xf numFmtId="0" fontId="0" fillId="7" borderId="0" xfId="0" applyFill="1"/>
    <xf numFmtId="0" fontId="0" fillId="8" borderId="0" xfId="0" applyFill="1"/>
    <xf numFmtId="0" fontId="5" fillId="0" borderId="0" xfId="0" applyFont="1" applyAlignment="1">
      <alignment horizontal="center" vertical="center"/>
    </xf>
    <xf numFmtId="10" fontId="3" fillId="8" borderId="0" xfId="0" applyNumberFormat="1" applyFont="1" applyFill="1" applyAlignment="1">
      <alignment vertical="center"/>
    </xf>
    <xf numFmtId="164" fontId="3" fillId="8" borderId="0" xfId="0" applyNumberFormat="1" applyFont="1" applyFill="1" applyAlignment="1">
      <alignment vertical="center"/>
    </xf>
    <xf numFmtId="0" fontId="3" fillId="0" borderId="0" xfId="0" applyFont="1" applyAlignment="1">
      <alignment horizontal="left" vertical="center" wrapText="1"/>
    </xf>
    <xf numFmtId="0" fontId="0" fillId="0" borderId="0" xfId="0" applyAlignment="1">
      <alignment horizontal="left"/>
    </xf>
    <xf numFmtId="0" fontId="3" fillId="0" borderId="0" xfId="0" applyFont="1" applyAlignment="1">
      <alignment horizontal="left" vertical="center"/>
    </xf>
    <xf numFmtId="0" fontId="12" fillId="0" borderId="0" xfId="0" applyFont="1"/>
    <xf numFmtId="0" fontId="3" fillId="7" borderId="0" xfId="0" applyFont="1" applyFill="1" applyAlignment="1">
      <alignment vertical="center" wrapText="1"/>
    </xf>
    <xf numFmtId="0" fontId="3" fillId="4" borderId="0" xfId="0" applyFont="1" applyFill="1" applyAlignment="1">
      <alignment horizontal="center" vertical="center"/>
    </xf>
    <xf numFmtId="0" fontId="3" fillId="7" borderId="0" xfId="0" applyFont="1" applyFill="1" applyAlignment="1">
      <alignment horizontal="left" vertical="center" wrapText="1"/>
    </xf>
    <xf numFmtId="0" fontId="5" fillId="5" borderId="0" xfId="0" applyFont="1" applyFill="1" applyAlignment="1">
      <alignment horizontal="center" vertical="center"/>
    </xf>
    <xf numFmtId="164" fontId="3" fillId="4" borderId="0" xfId="0" applyNumberFormat="1" applyFont="1" applyFill="1" applyAlignment="1">
      <alignment horizontal="center" vertical="center"/>
    </xf>
    <xf numFmtId="0" fontId="3" fillId="8" borderId="0" xfId="0" applyFont="1" applyFill="1" applyAlignment="1">
      <alignment horizontal="left" vertical="center" wrapText="1"/>
    </xf>
    <xf numFmtId="10" fontId="3" fillId="4" borderId="0" xfId="0" applyNumberFormat="1" applyFont="1" applyFill="1" applyAlignment="1">
      <alignment horizontal="right" vertical="center"/>
    </xf>
    <xf numFmtId="0" fontId="3" fillId="4" borderId="0" xfId="0" applyFont="1" applyFill="1" applyAlignment="1">
      <alignment horizontal="right" vertical="center"/>
    </xf>
    <xf numFmtId="164" fontId="3" fillId="4" borderId="0" xfId="0" applyNumberFormat="1" applyFont="1" applyFill="1" applyAlignment="1">
      <alignment horizontal="right" vertical="center"/>
    </xf>
    <xf numFmtId="0" fontId="5" fillId="6" borderId="0" xfId="0" applyFont="1" applyFill="1" applyAlignment="1">
      <alignment horizontal="center" vertical="center" wrapText="1"/>
    </xf>
    <xf numFmtId="0" fontId="3" fillId="8" borderId="0" xfId="0" applyFont="1" applyFill="1" applyAlignment="1">
      <alignment vertical="center" wrapText="1"/>
    </xf>
    <xf numFmtId="0" fontId="15" fillId="0" borderId="0" xfId="0" applyFont="1" applyAlignment="1">
      <alignment horizontal="left" vertical="top" wrapText="1"/>
    </xf>
    <xf numFmtId="165" fontId="10" fillId="0" borderId="2" xfId="0" applyNumberFormat="1" applyFont="1" applyBorder="1" applyAlignment="1">
      <alignment horizontal="center" vertical="center" wrapText="1"/>
    </xf>
    <xf numFmtId="165" fontId="10" fillId="0" borderId="3" xfId="0" applyNumberFormat="1" applyFont="1" applyBorder="1" applyAlignment="1">
      <alignment horizontal="center" vertical="center" wrapText="1"/>
    </xf>
    <xf numFmtId="165" fontId="10" fillId="0" borderId="4" xfId="0" applyNumberFormat="1" applyFont="1" applyBorder="1" applyAlignment="1">
      <alignment horizontal="center" vertical="center" wrapText="1"/>
    </xf>
    <xf numFmtId="0" fontId="7" fillId="5" borderId="5" xfId="0" applyFont="1" applyFill="1" applyBorder="1" applyAlignment="1">
      <alignment horizontal="center" vertical="center" wrapText="1"/>
    </xf>
    <xf numFmtId="0" fontId="13" fillId="0" borderId="0" xfId="0" applyFont="1" applyAlignment="1">
      <alignment horizontal="left" vertical="top" wrapText="1"/>
    </xf>
    <xf numFmtId="0" fontId="3" fillId="8" borderId="0" xfId="0" applyFont="1" applyFill="1" applyAlignment="1">
      <alignment horizontal="center" vertical="center"/>
    </xf>
    <xf numFmtId="0" fontId="0" fillId="7" borderId="0" xfId="0" applyFill="1" applyAlignment="1">
      <alignment horizontal="center"/>
    </xf>
    <xf numFmtId="0" fontId="11" fillId="7" borderId="0" xfId="0" applyFont="1" applyFill="1" applyAlignment="1">
      <alignment horizontal="left" vertical="center" wrapText="1"/>
    </xf>
    <xf numFmtId="0" fontId="3" fillId="0" borderId="0" xfId="0" applyFont="1" applyAlignment="1" applyProtection="1">
      <alignment horizontal="center" vertical="center"/>
      <protection locked="0"/>
    </xf>
    <xf numFmtId="164" fontId="3" fillId="0" borderId="0" xfId="0" applyNumberFormat="1"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xf>
    <xf numFmtId="10" fontId="3" fillId="0" borderId="0" xfId="0" applyNumberFormat="1" applyFont="1" applyAlignment="1">
      <alignment horizontal="center" vertical="center"/>
    </xf>
    <xf numFmtId="0" fontId="3" fillId="0" borderId="0" xfId="0" applyFont="1" applyAlignment="1">
      <alignment horizontal="center" vertical="center"/>
    </xf>
    <xf numFmtId="0" fontId="18" fillId="0" borderId="0" xfId="0" applyFont="1" applyAlignment="1">
      <alignment horizontal="left" vertical="top" wrapText="1"/>
    </xf>
    <xf numFmtId="0" fontId="12" fillId="0" borderId="0" xfId="0" applyFont="1" applyAlignment="1">
      <alignment horizontal="left" vertical="top" wrapText="1"/>
    </xf>
    <xf numFmtId="0" fontId="16" fillId="0" borderId="0" xfId="0" applyFont="1" applyAlignment="1">
      <alignment horizontal="left" vertical="top" wrapText="1"/>
    </xf>
    <xf numFmtId="0" fontId="11" fillId="7" borderId="0" xfId="0" applyFont="1" applyFill="1" applyAlignment="1">
      <alignment horizontal="left" vertical="center"/>
    </xf>
    <xf numFmtId="164" fontId="3" fillId="0" borderId="0" xfId="0" applyNumberFormat="1" applyFont="1" applyAlignment="1" applyProtection="1">
      <alignment horizontal="center" vertical="center"/>
      <protection locked="0"/>
    </xf>
    <xf numFmtId="0" fontId="1" fillId="2"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E8F4F6"/>
      <color rgb="FFF2F1F2"/>
      <color rgb="FF1E1544"/>
      <color rgb="FFC5E2E5"/>
      <color rgb="FF3275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B290E-4BB4-40F9-B255-23AE4CAA56B5}">
  <dimension ref="B6:Y61"/>
  <sheetViews>
    <sheetView showGridLines="0" topLeftCell="A13" zoomScale="70" zoomScaleNormal="70" workbookViewId="0">
      <selection activeCell="N30" sqref="N30"/>
    </sheetView>
  </sheetViews>
  <sheetFormatPr defaultColWidth="9" defaultRowHeight="17.5" x14ac:dyDescent="0.35"/>
  <cols>
    <col min="1" max="1" width="4" style="7" customWidth="1"/>
    <col min="2" max="2" width="4.453125" style="5" customWidth="1"/>
    <col min="3" max="3" width="53.1796875" style="6" customWidth="1"/>
    <col min="4" max="4" width="3.453125" style="6" customWidth="1"/>
    <col min="5" max="5" width="14.26953125" style="5" customWidth="1"/>
    <col min="6" max="6" width="4.7265625" style="7" customWidth="1"/>
    <col min="7" max="7" width="9.1796875" style="7" bestFit="1" customWidth="1"/>
    <col min="8" max="8" width="5.453125" style="7" customWidth="1"/>
    <col min="9" max="9" width="42.81640625" style="7" customWidth="1"/>
    <col min="10" max="10" width="9" style="7"/>
    <col min="11" max="11" width="17" style="7" customWidth="1"/>
    <col min="12" max="15" width="9" style="7"/>
    <col min="16" max="16" width="14.81640625" style="7" customWidth="1"/>
    <col min="17" max="24" width="9" style="7"/>
    <col min="25" max="25" width="11.453125" style="7" customWidth="1"/>
    <col min="26" max="16384" width="9" style="7"/>
  </cols>
  <sheetData>
    <row r="6" spans="2:12" ht="18" customHeight="1" x14ac:dyDescent="0.35"/>
    <row r="8" spans="2:12" ht="18" customHeight="1" x14ac:dyDescent="0.35"/>
    <row r="14" spans="2:12" x14ac:dyDescent="0.35">
      <c r="B14" s="15"/>
      <c r="C14" s="14"/>
      <c r="D14" s="14"/>
      <c r="E14" s="15"/>
      <c r="F14" s="16"/>
      <c r="H14" s="19"/>
      <c r="I14" s="20"/>
      <c r="J14" s="20"/>
      <c r="K14" s="19"/>
      <c r="L14" s="21"/>
    </row>
    <row r="15" spans="2:12" ht="18" x14ac:dyDescent="0.35">
      <c r="B15" s="10"/>
      <c r="C15" s="46" t="s">
        <v>0</v>
      </c>
      <c r="D15" s="46"/>
      <c r="E15" s="46"/>
      <c r="F15" s="11"/>
      <c r="H15" s="12"/>
      <c r="I15" s="52" t="s">
        <v>1</v>
      </c>
      <c r="J15" s="52"/>
      <c r="K15" s="52"/>
      <c r="L15" s="13"/>
    </row>
    <row r="16" spans="2:12" x14ac:dyDescent="0.35">
      <c r="B16" s="15"/>
      <c r="C16" s="14"/>
      <c r="D16" s="14"/>
      <c r="E16" s="15"/>
      <c r="F16" s="16"/>
      <c r="H16" s="19"/>
      <c r="I16" s="20"/>
      <c r="J16" s="20"/>
      <c r="K16" s="19"/>
      <c r="L16" s="21"/>
    </row>
    <row r="17" spans="2:25" x14ac:dyDescent="0.35">
      <c r="B17" s="15"/>
      <c r="C17" s="45" t="s">
        <v>2</v>
      </c>
      <c r="D17" s="14"/>
      <c r="E17" s="47">
        <v>280.01</v>
      </c>
      <c r="F17" s="16"/>
      <c r="H17" s="19"/>
      <c r="I17" s="53" t="s">
        <v>3</v>
      </c>
      <c r="J17" s="20"/>
      <c r="K17" s="49">
        <f>IFERROR(E29/E20,"0.00%")</f>
        <v>1</v>
      </c>
      <c r="L17" s="21"/>
    </row>
    <row r="18" spans="2:25" x14ac:dyDescent="0.35">
      <c r="B18" s="15"/>
      <c r="C18" s="45"/>
      <c r="D18" s="17"/>
      <c r="E18" s="47"/>
      <c r="F18" s="16"/>
      <c r="H18" s="19"/>
      <c r="I18" s="53"/>
      <c r="J18" s="20"/>
      <c r="K18" s="49"/>
      <c r="L18" s="21"/>
    </row>
    <row r="19" spans="2:25" x14ac:dyDescent="0.35">
      <c r="B19" s="15"/>
      <c r="C19" s="17"/>
      <c r="D19" s="17"/>
      <c r="E19" s="18"/>
      <c r="F19" s="16"/>
      <c r="H19" s="19"/>
      <c r="I19" s="20"/>
      <c r="J19" s="20"/>
      <c r="K19" s="22"/>
      <c r="L19" s="21"/>
    </row>
    <row r="20" spans="2:25" x14ac:dyDescent="0.35">
      <c r="B20" s="15"/>
      <c r="C20" s="43" t="s">
        <v>4</v>
      </c>
      <c r="D20" s="17"/>
      <c r="E20" s="44">
        <v>215</v>
      </c>
      <c r="F20" s="16"/>
      <c r="H20" s="19"/>
      <c r="I20" s="48" t="s">
        <v>5</v>
      </c>
      <c r="J20" s="20"/>
      <c r="K20" s="49">
        <f>IFERROR(E32/E23,"0.00"%)</f>
        <v>1</v>
      </c>
      <c r="L20" s="21"/>
    </row>
    <row r="21" spans="2:25" x14ac:dyDescent="0.35">
      <c r="B21" s="15"/>
      <c r="C21" s="43"/>
      <c r="D21" s="17"/>
      <c r="E21" s="44"/>
      <c r="F21" s="16"/>
      <c r="H21" s="19"/>
      <c r="I21" s="48"/>
      <c r="J21" s="20"/>
      <c r="K21" s="49"/>
      <c r="L21" s="21"/>
    </row>
    <row r="22" spans="2:25" x14ac:dyDescent="0.35">
      <c r="B22" s="15"/>
      <c r="C22" s="17"/>
      <c r="D22" s="17"/>
      <c r="E22" s="18"/>
      <c r="F22" s="16"/>
      <c r="H22" s="19"/>
      <c r="I22" s="20"/>
      <c r="J22" s="20"/>
      <c r="K22" s="22"/>
      <c r="L22" s="21"/>
    </row>
    <row r="23" spans="2:25" x14ac:dyDescent="0.35">
      <c r="B23" s="15"/>
      <c r="C23" s="43" t="s">
        <v>6</v>
      </c>
      <c r="D23" s="17"/>
      <c r="E23" s="44">
        <v>44</v>
      </c>
      <c r="F23" s="16"/>
      <c r="H23" s="19"/>
      <c r="I23" s="48" t="s">
        <v>7</v>
      </c>
      <c r="J23" s="20"/>
      <c r="K23" s="50" cm="1">
        <f t="array" ref="K23">IFERROR(_xlfn.XLOOKUP(K20, 'Lookup Table'!D4:K4, _xlfn.XLOOKUP(K17, 'Lookup Table'!A6:A13, 'Lookup Table'!D6:K13, "", -1), "",-1),"-")</f>
        <v>0.113</v>
      </c>
      <c r="L23" s="21"/>
    </row>
    <row r="24" spans="2:25" x14ac:dyDescent="0.35">
      <c r="B24" s="15"/>
      <c r="C24" s="43"/>
      <c r="D24" s="17"/>
      <c r="E24" s="44"/>
      <c r="F24" s="16"/>
      <c r="H24" s="19"/>
      <c r="I24" s="48"/>
      <c r="J24" s="20"/>
      <c r="K24" s="50"/>
      <c r="L24" s="21"/>
    </row>
    <row r="25" spans="2:25" x14ac:dyDescent="0.35">
      <c r="B25" s="15"/>
      <c r="C25" s="17"/>
      <c r="D25" s="17"/>
      <c r="E25" s="18"/>
      <c r="F25" s="16"/>
      <c r="H25" s="19"/>
      <c r="I25" s="20"/>
      <c r="J25" s="20"/>
      <c r="K25" s="22"/>
      <c r="L25" s="21"/>
    </row>
    <row r="26" spans="2:25" x14ac:dyDescent="0.35">
      <c r="B26" s="15"/>
      <c r="C26" s="45" t="s">
        <v>8</v>
      </c>
      <c r="D26" s="17"/>
      <c r="E26" s="44">
        <v>120</v>
      </c>
      <c r="F26" s="16"/>
      <c r="H26" s="19"/>
      <c r="I26" s="48" t="s">
        <v>9</v>
      </c>
      <c r="J26" s="20"/>
      <c r="K26" s="51">
        <f>IFERROR(K23*E17,"$0.00")</f>
        <v>31.64113</v>
      </c>
      <c r="L26" s="21"/>
    </row>
    <row r="27" spans="2:25" x14ac:dyDescent="0.35">
      <c r="B27" s="15"/>
      <c r="C27" s="45"/>
      <c r="D27" s="17"/>
      <c r="E27" s="44"/>
      <c r="F27" s="16"/>
      <c r="H27" s="19"/>
      <c r="I27" s="48"/>
      <c r="J27" s="20"/>
      <c r="K27" s="51"/>
      <c r="L27" s="21"/>
    </row>
    <row r="28" spans="2:25" x14ac:dyDescent="0.35">
      <c r="B28" s="15"/>
      <c r="C28" s="17"/>
      <c r="D28" s="17"/>
      <c r="E28" s="18"/>
      <c r="F28" s="16"/>
      <c r="H28" s="19"/>
      <c r="I28" s="20"/>
      <c r="J28" s="20"/>
      <c r="K28" s="22"/>
      <c r="L28" s="21"/>
    </row>
    <row r="29" spans="2:25" x14ac:dyDescent="0.35">
      <c r="B29" s="15"/>
      <c r="C29" s="43" t="s">
        <v>10</v>
      </c>
      <c r="D29" s="17"/>
      <c r="E29" s="44">
        <v>215</v>
      </c>
      <c r="F29" s="16"/>
      <c r="H29" s="19"/>
      <c r="I29" s="48" t="s">
        <v>11</v>
      </c>
      <c r="J29" s="20"/>
      <c r="K29" s="51">
        <f>IFERROR(K26*E26,"$0.00")</f>
        <v>3796.9356000000002</v>
      </c>
      <c r="L29" s="21"/>
    </row>
    <row r="30" spans="2:25" x14ac:dyDescent="0.35">
      <c r="B30" s="15"/>
      <c r="C30" s="43"/>
      <c r="D30" s="17"/>
      <c r="E30" s="44"/>
      <c r="F30" s="16"/>
      <c r="H30" s="19"/>
      <c r="I30" s="48"/>
      <c r="J30" s="20"/>
      <c r="K30" s="51"/>
      <c r="L30" s="21"/>
      <c r="O30"/>
      <c r="P30"/>
      <c r="Q30"/>
      <c r="R30"/>
      <c r="S30"/>
      <c r="T30"/>
      <c r="U30"/>
      <c r="V30"/>
      <c r="W30"/>
      <c r="X30"/>
      <c r="Y30"/>
    </row>
    <row r="31" spans="2:25" x14ac:dyDescent="0.35">
      <c r="B31" s="15"/>
      <c r="C31" s="17"/>
      <c r="D31" s="17"/>
      <c r="E31" s="18"/>
      <c r="F31" s="16"/>
      <c r="H31" s="19"/>
      <c r="I31" s="22"/>
      <c r="J31" s="22"/>
      <c r="K31" s="19"/>
      <c r="L31" s="21"/>
    </row>
    <row r="32" spans="2:25" x14ac:dyDescent="0.35">
      <c r="B32" s="15"/>
      <c r="C32" s="45" t="s">
        <v>12</v>
      </c>
      <c r="D32" s="17"/>
      <c r="E32" s="44">
        <v>44</v>
      </c>
      <c r="F32" s="16"/>
    </row>
    <row r="33" spans="2:7" x14ac:dyDescent="0.35">
      <c r="B33" s="15"/>
      <c r="C33" s="45"/>
      <c r="D33" s="17"/>
      <c r="E33" s="44"/>
      <c r="F33" s="16"/>
      <c r="G33" s="5"/>
    </row>
    <row r="34" spans="2:7" x14ac:dyDescent="0.35">
      <c r="B34" s="15"/>
      <c r="C34" s="17"/>
      <c r="D34" s="17"/>
      <c r="E34" s="15"/>
      <c r="F34" s="16"/>
      <c r="G34" s="5"/>
    </row>
    <row r="35" spans="2:7" x14ac:dyDescent="0.35">
      <c r="C35" s="8"/>
      <c r="D35" s="8"/>
      <c r="G35" s="5"/>
    </row>
    <row r="36" spans="2:7" x14ac:dyDescent="0.35">
      <c r="B36" s="7"/>
      <c r="C36" s="7"/>
      <c r="D36" s="7"/>
      <c r="E36" s="7"/>
      <c r="G36" s="5"/>
    </row>
    <row r="37" spans="2:7" x14ac:dyDescent="0.35">
      <c r="B37" s="7"/>
      <c r="C37" s="7"/>
      <c r="D37" s="7"/>
      <c r="E37" s="7"/>
      <c r="G37" s="5"/>
    </row>
    <row r="38" spans="2:7" x14ac:dyDescent="0.35">
      <c r="B38" s="7"/>
      <c r="C38" s="7"/>
      <c r="D38" s="7"/>
      <c r="E38" s="7"/>
      <c r="G38" s="5"/>
    </row>
    <row r="39" spans="2:7" x14ac:dyDescent="0.35">
      <c r="B39" s="7"/>
      <c r="C39" s="7"/>
      <c r="D39" s="7"/>
      <c r="E39" s="7"/>
      <c r="G39" s="5"/>
    </row>
    <row r="40" spans="2:7" x14ac:dyDescent="0.35">
      <c r="B40" s="7"/>
      <c r="C40" s="7"/>
      <c r="D40" s="7"/>
      <c r="E40" s="7"/>
    </row>
    <row r="41" spans="2:7" x14ac:dyDescent="0.35">
      <c r="B41" s="7"/>
      <c r="C41" s="7"/>
      <c r="D41" s="7"/>
      <c r="E41" s="7"/>
    </row>
    <row r="42" spans="2:7" x14ac:dyDescent="0.35">
      <c r="B42" s="7"/>
      <c r="C42" s="7"/>
      <c r="D42" s="7"/>
      <c r="E42" s="7"/>
    </row>
    <row r="43" spans="2:7" x14ac:dyDescent="0.35">
      <c r="B43" s="7"/>
      <c r="C43" s="7"/>
      <c r="D43" s="7"/>
      <c r="E43" s="7"/>
    </row>
    <row r="44" spans="2:7" x14ac:dyDescent="0.35">
      <c r="B44" s="7"/>
      <c r="C44" s="7"/>
      <c r="D44" s="7"/>
      <c r="E44" s="7"/>
    </row>
    <row r="45" spans="2:7" x14ac:dyDescent="0.35">
      <c r="B45" s="7"/>
      <c r="C45" s="7"/>
      <c r="D45" s="7"/>
      <c r="E45" s="7"/>
    </row>
    <row r="46" spans="2:7" x14ac:dyDescent="0.35">
      <c r="B46" s="7"/>
      <c r="C46" s="7"/>
      <c r="D46" s="7"/>
      <c r="E46" s="7"/>
    </row>
    <row r="47" spans="2:7" x14ac:dyDescent="0.35">
      <c r="B47" s="7"/>
      <c r="C47" s="7"/>
      <c r="D47" s="7"/>
      <c r="E47" s="7"/>
    </row>
    <row r="48" spans="2:7" x14ac:dyDescent="0.35">
      <c r="B48" s="7"/>
      <c r="C48" s="7"/>
      <c r="D48" s="7"/>
      <c r="E48" s="7"/>
    </row>
    <row r="49" spans="2:8" x14ac:dyDescent="0.35">
      <c r="B49" s="7"/>
      <c r="C49" s="7"/>
      <c r="D49" s="7"/>
      <c r="E49" s="7"/>
    </row>
    <row r="50" spans="2:8" x14ac:dyDescent="0.35">
      <c r="B50" s="7"/>
      <c r="C50" s="7"/>
      <c r="D50" s="7"/>
      <c r="E50" s="7"/>
    </row>
    <row r="51" spans="2:8" x14ac:dyDescent="0.35">
      <c r="B51" s="7"/>
      <c r="C51" s="7"/>
      <c r="D51" s="7"/>
      <c r="E51" s="7"/>
    </row>
    <row r="52" spans="2:8" x14ac:dyDescent="0.35">
      <c r="B52" s="7"/>
      <c r="C52" s="7"/>
      <c r="D52" s="7"/>
      <c r="E52" s="7"/>
    </row>
    <row r="53" spans="2:8" x14ac:dyDescent="0.35">
      <c r="B53" s="7"/>
      <c r="C53" s="7"/>
      <c r="D53" s="7"/>
      <c r="E53" s="7"/>
    </row>
    <row r="58" spans="2:8" x14ac:dyDescent="0.35">
      <c r="H58" s="9"/>
    </row>
    <row r="59" spans="2:8" x14ac:dyDescent="0.35">
      <c r="H59" s="9"/>
    </row>
    <row r="60" spans="2:8" x14ac:dyDescent="0.35">
      <c r="H60" s="9"/>
    </row>
    <row r="61" spans="2:8" x14ac:dyDescent="0.35">
      <c r="H61" s="9"/>
    </row>
  </sheetData>
  <mergeCells count="24">
    <mergeCell ref="I15:K15"/>
    <mergeCell ref="I17:I18"/>
    <mergeCell ref="I20:I21"/>
    <mergeCell ref="I23:I24"/>
    <mergeCell ref="I26:I27"/>
    <mergeCell ref="I29:I30"/>
    <mergeCell ref="K17:K18"/>
    <mergeCell ref="K20:K21"/>
    <mergeCell ref="K23:K24"/>
    <mergeCell ref="K26:K27"/>
    <mergeCell ref="K29:K30"/>
    <mergeCell ref="C29:C30"/>
    <mergeCell ref="E29:E30"/>
    <mergeCell ref="C32:C33"/>
    <mergeCell ref="E32:E33"/>
    <mergeCell ref="C15:E15"/>
    <mergeCell ref="C26:C27"/>
    <mergeCell ref="E26:E27"/>
    <mergeCell ref="C17:C18"/>
    <mergeCell ref="E17:E18"/>
    <mergeCell ref="C20:C21"/>
    <mergeCell ref="E20:E21"/>
    <mergeCell ref="C23:C24"/>
    <mergeCell ref="E23:E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F9EC6-A25F-478D-A91A-570B2F3D59AF}">
  <dimension ref="B2:J21"/>
  <sheetViews>
    <sheetView showGridLines="0" tabSelected="1" zoomScale="80" zoomScaleNormal="80" workbookViewId="0">
      <selection activeCell="C23" sqref="C23"/>
    </sheetView>
  </sheetViews>
  <sheetFormatPr defaultColWidth="8.7265625" defaultRowHeight="14.5" x14ac:dyDescent="0.35"/>
  <cols>
    <col min="1" max="1" width="3.453125" customWidth="1"/>
    <col min="2" max="2" width="23.81640625" customWidth="1"/>
    <col min="3" max="10" width="17.54296875" customWidth="1"/>
  </cols>
  <sheetData>
    <row r="2" spans="2:10" ht="20" x14ac:dyDescent="0.4">
      <c r="B2" s="24" t="s">
        <v>13</v>
      </c>
    </row>
    <row r="4" spans="2:10" ht="187.5" customHeight="1" x14ac:dyDescent="0.35">
      <c r="B4" s="59" t="s">
        <v>14</v>
      </c>
      <c r="C4" s="59"/>
      <c r="D4" s="59"/>
      <c r="E4" s="59"/>
      <c r="F4" s="59"/>
      <c r="G4" s="59"/>
      <c r="H4" s="59"/>
      <c r="I4" s="59"/>
      <c r="J4" s="59"/>
    </row>
    <row r="5" spans="2:10" ht="15.75" customHeight="1" x14ac:dyDescent="0.35">
      <c r="B5" s="54" t="s">
        <v>15</v>
      </c>
      <c r="C5" s="54"/>
      <c r="D5" s="54"/>
      <c r="E5" s="54"/>
      <c r="F5" s="54"/>
      <c r="G5" s="54"/>
      <c r="H5" s="54"/>
      <c r="I5" s="54"/>
      <c r="J5" s="54"/>
    </row>
    <row r="6" spans="2:10" ht="15.75" customHeight="1" x14ac:dyDescent="0.35">
      <c r="B6" s="25"/>
      <c r="C6" s="25"/>
      <c r="D6" s="25"/>
      <c r="E6" s="25"/>
      <c r="F6" s="25"/>
      <c r="G6" s="25"/>
      <c r="H6" s="25"/>
      <c r="I6" s="25"/>
      <c r="J6" s="25"/>
    </row>
    <row r="7" spans="2:10" s="26" customFormat="1" ht="15.75" customHeight="1" x14ac:dyDescent="0.35">
      <c r="B7" s="27"/>
      <c r="C7" s="58" t="s">
        <v>16</v>
      </c>
      <c r="D7" s="58"/>
      <c r="E7" s="58"/>
      <c r="F7" s="58"/>
      <c r="G7" s="58"/>
      <c r="H7" s="58"/>
      <c r="I7" s="58"/>
      <c r="J7" s="58"/>
    </row>
    <row r="8" spans="2:10" s="26" customFormat="1" ht="39.75" customHeight="1" x14ac:dyDescent="0.35">
      <c r="B8" s="28" t="s">
        <v>17</v>
      </c>
      <c r="C8" s="29" t="s">
        <v>18</v>
      </c>
      <c r="D8" s="29" t="s">
        <v>19</v>
      </c>
      <c r="E8" s="29" t="s">
        <v>20</v>
      </c>
      <c r="F8" s="29" t="s">
        <v>21</v>
      </c>
      <c r="G8" s="29" t="s">
        <v>22</v>
      </c>
      <c r="H8" s="29" t="s">
        <v>23</v>
      </c>
      <c r="I8" s="29" t="s">
        <v>24</v>
      </c>
      <c r="J8" s="29" t="s">
        <v>25</v>
      </c>
    </row>
    <row r="9" spans="2:10" s="26" customFormat="1" ht="18" customHeight="1" x14ac:dyDescent="0.35">
      <c r="B9" s="29" t="s">
        <v>18</v>
      </c>
      <c r="C9" s="30">
        <v>0</v>
      </c>
      <c r="D9" s="30">
        <v>2E-3</v>
      </c>
      <c r="E9" s="30">
        <v>4.0000000000000001E-3</v>
      </c>
      <c r="F9" s="30">
        <v>6.0000000000000001E-3</v>
      </c>
      <c r="G9" s="30">
        <v>8.0000000000000002E-3</v>
      </c>
      <c r="H9" s="30">
        <v>8.9999999999999993E-3</v>
      </c>
      <c r="I9" s="30">
        <v>0.01</v>
      </c>
      <c r="J9" s="30">
        <v>0.01</v>
      </c>
    </row>
    <row r="10" spans="2:10" s="26" customFormat="1" ht="18" customHeight="1" x14ac:dyDescent="0.35">
      <c r="B10" s="29" t="s">
        <v>19</v>
      </c>
      <c r="C10" s="30">
        <v>1.9E-2</v>
      </c>
      <c r="D10" s="30">
        <v>2.1000000000000001E-2</v>
      </c>
      <c r="E10" s="30">
        <v>2.3E-2</v>
      </c>
      <c r="F10" s="30">
        <v>2.4E-2</v>
      </c>
      <c r="G10" s="30">
        <v>2.5999999999999999E-2</v>
      </c>
      <c r="H10" s="30">
        <v>2.8000000000000001E-2</v>
      </c>
      <c r="I10" s="30">
        <v>2.8000000000000001E-2</v>
      </c>
      <c r="J10" s="30">
        <v>2.9000000000000001E-2</v>
      </c>
    </row>
    <row r="11" spans="2:10" s="26" customFormat="1" ht="18" customHeight="1" x14ac:dyDescent="0.35">
      <c r="B11" s="29" t="s">
        <v>20</v>
      </c>
      <c r="C11" s="30">
        <v>3.6999999999999998E-2</v>
      </c>
      <c r="D11" s="30">
        <v>3.9E-2</v>
      </c>
      <c r="E11" s="30">
        <v>4.1000000000000002E-2</v>
      </c>
      <c r="F11" s="30">
        <v>4.2999999999999997E-2</v>
      </c>
      <c r="G11" s="30">
        <v>4.4999999999999998E-2</v>
      </c>
      <c r="H11" s="30">
        <v>4.7E-2</v>
      </c>
      <c r="I11" s="30">
        <v>4.7E-2</v>
      </c>
      <c r="J11" s="30">
        <v>4.8000000000000001E-2</v>
      </c>
    </row>
    <row r="12" spans="2:10" s="26" customFormat="1" ht="18" customHeight="1" x14ac:dyDescent="0.35">
      <c r="B12" s="29" t="s">
        <v>21</v>
      </c>
      <c r="C12" s="30">
        <v>5.6000000000000001E-2</v>
      </c>
      <c r="D12" s="30">
        <v>5.8000000000000003E-2</v>
      </c>
      <c r="E12" s="30">
        <v>0.06</v>
      </c>
      <c r="F12" s="30">
        <v>6.2E-2</v>
      </c>
      <c r="G12" s="30">
        <v>6.4000000000000001E-2</v>
      </c>
      <c r="H12" s="30">
        <v>6.6000000000000003E-2</v>
      </c>
      <c r="I12" s="30">
        <v>6.6000000000000003E-2</v>
      </c>
      <c r="J12" s="30">
        <v>6.7000000000000004E-2</v>
      </c>
    </row>
    <row r="13" spans="2:10" s="26" customFormat="1" ht="18" customHeight="1" x14ac:dyDescent="0.35">
      <c r="B13" s="29" t="s">
        <v>22</v>
      </c>
      <c r="C13" s="30">
        <v>7.4999999999999997E-2</v>
      </c>
      <c r="D13" s="30">
        <v>7.6999999999999999E-2</v>
      </c>
      <c r="E13" s="30">
        <v>7.9000000000000001E-2</v>
      </c>
      <c r="F13" s="30">
        <v>8.1000000000000003E-2</v>
      </c>
      <c r="G13" s="30">
        <v>8.2000000000000003E-2</v>
      </c>
      <c r="H13" s="30">
        <v>8.4000000000000005E-2</v>
      </c>
      <c r="I13" s="30">
        <v>8.4000000000000005E-2</v>
      </c>
      <c r="J13" s="30">
        <v>8.5000000000000006E-2</v>
      </c>
    </row>
    <row r="14" spans="2:10" s="26" customFormat="1" ht="18" customHeight="1" x14ac:dyDescent="0.35">
      <c r="B14" s="29" t="s">
        <v>23</v>
      </c>
      <c r="C14" s="30">
        <v>9.4E-2</v>
      </c>
      <c r="D14" s="30">
        <v>9.5000000000000001E-2</v>
      </c>
      <c r="E14" s="30">
        <v>9.7000000000000003E-2</v>
      </c>
      <c r="F14" s="30">
        <v>9.9000000000000005E-2</v>
      </c>
      <c r="G14" s="30">
        <v>0.10100000000000001</v>
      </c>
      <c r="H14" s="30">
        <v>0.10299999999999999</v>
      </c>
      <c r="I14" s="30">
        <v>0.10299999999999999</v>
      </c>
      <c r="J14" s="30">
        <v>0.104</v>
      </c>
    </row>
    <row r="15" spans="2:10" s="26" customFormat="1" ht="18" customHeight="1" x14ac:dyDescent="0.35">
      <c r="B15" s="29" t="s">
        <v>24</v>
      </c>
      <c r="C15" s="30">
        <v>9.6000000000000002E-2</v>
      </c>
      <c r="D15" s="30">
        <v>9.8000000000000004E-2</v>
      </c>
      <c r="E15" s="30">
        <v>0.1</v>
      </c>
      <c r="F15" s="30">
        <v>0.10100000000000001</v>
      </c>
      <c r="G15" s="30">
        <v>0.10299999999999999</v>
      </c>
      <c r="H15" s="30">
        <v>0.104</v>
      </c>
      <c r="I15" s="30">
        <v>0.105</v>
      </c>
      <c r="J15" s="30">
        <v>0.106</v>
      </c>
    </row>
    <row r="16" spans="2:10" s="26" customFormat="1" ht="18" customHeight="1" x14ac:dyDescent="0.35">
      <c r="B16" s="29" t="s">
        <v>25</v>
      </c>
      <c r="C16" s="30">
        <v>0.10299999999999999</v>
      </c>
      <c r="D16" s="30">
        <v>0.105</v>
      </c>
      <c r="E16" s="30">
        <v>0.107</v>
      </c>
      <c r="F16" s="30">
        <v>0.109</v>
      </c>
      <c r="G16" s="30">
        <v>0.11</v>
      </c>
      <c r="H16" s="30">
        <v>0.111</v>
      </c>
      <c r="I16" s="30">
        <v>0.112</v>
      </c>
      <c r="J16" s="30">
        <v>0.113</v>
      </c>
    </row>
    <row r="17" spans="2:10" s="26" customFormat="1" ht="45.75" customHeight="1" x14ac:dyDescent="0.35">
      <c r="B17" s="29" t="s">
        <v>26</v>
      </c>
      <c r="C17" s="55">
        <v>0.113</v>
      </c>
      <c r="D17" s="56"/>
      <c r="E17" s="56"/>
      <c r="F17" s="56"/>
      <c r="G17" s="56"/>
      <c r="H17" s="56"/>
      <c r="I17" s="56"/>
      <c r="J17" s="57"/>
    </row>
    <row r="18" spans="2:10" s="26" customFormat="1" x14ac:dyDescent="0.35"/>
    <row r="20" spans="2:10" x14ac:dyDescent="0.35">
      <c r="D20" s="31"/>
    </row>
    <row r="21" spans="2:10" x14ac:dyDescent="0.35">
      <c r="D21" s="31"/>
    </row>
  </sheetData>
  <sheetProtection algorithmName="SHA-512" hashValue="rMTCMnJnDExG6b4ZgJloXXgNtfXwd12E7ytRRUnzL7aA8KjSf5su8Y2JdnHhIJN9xR4BYc8ckQLCYYRXtV2KzA==" saltValue="Ah1boR7mNsMc2iKjtgKhyw==" spinCount="100000" sheet="1" objects="1" scenarios="1"/>
  <mergeCells count="4">
    <mergeCell ref="B5:J5"/>
    <mergeCell ref="C17:J17"/>
    <mergeCell ref="C7:J7"/>
    <mergeCell ref="B4:J4"/>
  </mergeCells>
  <pageMargins left="0.7" right="0.7" top="0.75" bottom="0.75" header="0.3" footer="0.3"/>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34C2A-34FD-4A70-8222-CE46414DB2A6}">
  <dimension ref="B1:AB30"/>
  <sheetViews>
    <sheetView showGridLines="0" topLeftCell="A2" zoomScale="80" zoomScaleNormal="80" workbookViewId="0">
      <selection activeCell="AG31" sqref="AG31:AG32"/>
    </sheetView>
  </sheetViews>
  <sheetFormatPr defaultColWidth="8.7265625" defaultRowHeight="14.5" x14ac:dyDescent="0.35"/>
  <cols>
    <col min="1" max="1" width="3.453125" customWidth="1"/>
    <col min="2" max="2" width="4.54296875" customWidth="1"/>
    <col min="5" max="8" width="8.54296875" customWidth="1"/>
    <col min="9" max="16" width="4.54296875" customWidth="1"/>
    <col min="17" max="20" width="8.54296875" customWidth="1"/>
    <col min="21" max="28" width="4.54296875" customWidth="1"/>
  </cols>
  <sheetData>
    <row r="1" spans="2:28" s="26" customFormat="1" x14ac:dyDescent="0.35"/>
    <row r="2" spans="2:28" s="26" customFormat="1" ht="20" x14ac:dyDescent="0.4">
      <c r="B2" s="24" t="s">
        <v>27</v>
      </c>
    </row>
    <row r="3" spans="2:28" s="26" customFormat="1" x14ac:dyDescent="0.35">
      <c r="B3" s="32"/>
    </row>
    <row r="4" spans="2:28" ht="158.25" customHeight="1" x14ac:dyDescent="0.35">
      <c r="B4" s="33" t="s">
        <v>28</v>
      </c>
      <c r="C4" s="69" t="s">
        <v>29</v>
      </c>
      <c r="D4" s="70"/>
      <c r="E4" s="70"/>
      <c r="F4" s="70"/>
      <c r="G4" s="70"/>
      <c r="H4" s="70"/>
      <c r="I4" s="70"/>
      <c r="J4" s="70"/>
      <c r="K4" s="70"/>
      <c r="L4" s="70"/>
      <c r="M4" s="70"/>
      <c r="N4" s="70"/>
      <c r="O4" s="70"/>
      <c r="P4" s="70"/>
      <c r="Q4" s="70"/>
      <c r="R4" s="70"/>
      <c r="S4" s="70"/>
      <c r="T4" s="70"/>
      <c r="U4" s="70"/>
      <c r="V4" s="70"/>
      <c r="W4" s="70"/>
      <c r="X4" s="70"/>
      <c r="Y4" s="70"/>
      <c r="Z4" s="70"/>
      <c r="AA4" s="70"/>
      <c r="AB4" s="70"/>
    </row>
    <row r="5" spans="2:28" ht="33" customHeight="1" x14ac:dyDescent="0.35">
      <c r="B5" s="33" t="s">
        <v>30</v>
      </c>
      <c r="C5" s="71" t="s">
        <v>31</v>
      </c>
      <c r="D5" s="71"/>
      <c r="E5" s="71"/>
      <c r="F5" s="71"/>
      <c r="G5" s="71"/>
      <c r="H5" s="71"/>
      <c r="I5" s="71"/>
      <c r="J5" s="71"/>
      <c r="K5" s="71"/>
      <c r="L5" s="71"/>
      <c r="M5" s="71"/>
      <c r="N5" s="71"/>
      <c r="O5" s="71"/>
      <c r="P5" s="71"/>
      <c r="Q5" s="71"/>
      <c r="R5" s="71"/>
      <c r="S5" s="71"/>
      <c r="T5" s="71"/>
      <c r="U5" s="71"/>
      <c r="V5" s="71"/>
      <c r="W5" s="71"/>
      <c r="X5" s="71"/>
      <c r="Y5" s="71"/>
      <c r="Z5" s="71"/>
      <c r="AA5" s="71"/>
      <c r="AB5" s="71"/>
    </row>
    <row r="6" spans="2:28" ht="17.5" x14ac:dyDescent="0.35">
      <c r="B6" s="34"/>
      <c r="C6" s="15"/>
      <c r="D6" s="14"/>
      <c r="E6" s="14"/>
      <c r="F6" s="15"/>
      <c r="G6" s="16"/>
      <c r="H6" s="16"/>
      <c r="I6" s="15"/>
      <c r="J6" s="15"/>
      <c r="K6" s="15"/>
      <c r="L6" s="17"/>
      <c r="M6" s="17"/>
      <c r="N6" s="8"/>
      <c r="O6" s="19"/>
      <c r="P6" s="20"/>
      <c r="Q6" s="20"/>
      <c r="R6" s="19"/>
      <c r="S6" s="21"/>
      <c r="T6" s="35"/>
      <c r="U6" s="35"/>
      <c r="V6" s="35"/>
      <c r="W6" s="35"/>
      <c r="X6" s="35"/>
      <c r="Y6" s="35"/>
      <c r="Z6" s="35"/>
      <c r="AA6" s="35"/>
      <c r="AB6" s="35"/>
    </row>
    <row r="7" spans="2:28" ht="18" customHeight="1" x14ac:dyDescent="0.35">
      <c r="B7" s="46" t="s">
        <v>0</v>
      </c>
      <c r="C7" s="46"/>
      <c r="D7" s="46"/>
      <c r="E7" s="46"/>
      <c r="F7" s="46"/>
      <c r="G7" s="46"/>
      <c r="H7" s="46"/>
      <c r="I7" s="46"/>
      <c r="J7" s="46"/>
      <c r="K7" s="46"/>
      <c r="L7" s="46"/>
      <c r="M7" s="46"/>
      <c r="N7" s="36"/>
      <c r="O7" s="52" t="s">
        <v>1</v>
      </c>
      <c r="P7" s="52"/>
      <c r="Q7" s="52"/>
      <c r="R7" s="52"/>
      <c r="S7" s="52"/>
      <c r="T7" s="52"/>
      <c r="U7" s="52"/>
      <c r="V7" s="52"/>
      <c r="W7" s="52"/>
      <c r="X7" s="52"/>
      <c r="Y7" s="52"/>
      <c r="Z7" s="52"/>
      <c r="AA7" s="52"/>
      <c r="AB7" s="52"/>
    </row>
    <row r="8" spans="2:28" ht="17.5" x14ac:dyDescent="0.35">
      <c r="B8" s="61"/>
      <c r="C8" s="61"/>
      <c r="D8" s="61"/>
      <c r="E8" s="61"/>
      <c r="F8" s="61"/>
      <c r="G8" s="61"/>
      <c r="H8" s="61"/>
      <c r="I8" s="61"/>
      <c r="J8" s="61"/>
      <c r="K8" s="61"/>
      <c r="L8" s="61"/>
      <c r="M8" s="61"/>
      <c r="N8" s="8"/>
      <c r="O8" s="35"/>
      <c r="P8" s="35"/>
      <c r="Q8" s="35"/>
      <c r="R8" s="35"/>
      <c r="S8" s="35"/>
      <c r="T8" s="35"/>
      <c r="U8" s="35"/>
      <c r="V8" s="35"/>
      <c r="W8" s="35"/>
      <c r="X8" s="35"/>
      <c r="Y8" s="35"/>
      <c r="Z8" s="35"/>
      <c r="AA8" s="35"/>
      <c r="AB8" s="35"/>
    </row>
    <row r="9" spans="2:28" ht="17.5" customHeight="1" x14ac:dyDescent="0.35">
      <c r="B9" s="34"/>
      <c r="C9" s="72" t="s">
        <v>32</v>
      </c>
      <c r="D9" s="72"/>
      <c r="E9" s="72"/>
      <c r="F9" s="72"/>
      <c r="G9" s="72"/>
      <c r="H9" s="72"/>
      <c r="I9" s="34"/>
      <c r="J9" s="73"/>
      <c r="K9" s="73"/>
      <c r="L9" s="73"/>
      <c r="M9" s="17"/>
      <c r="N9" s="8"/>
      <c r="O9" s="37"/>
      <c r="P9" s="48" t="s">
        <v>3</v>
      </c>
      <c r="Q9" s="48"/>
      <c r="R9" s="48"/>
      <c r="S9" s="48"/>
      <c r="T9" s="48"/>
      <c r="U9" s="48"/>
      <c r="V9" s="48"/>
      <c r="W9" s="48"/>
      <c r="X9" s="20"/>
      <c r="Y9" s="67" t="str">
        <f>IFERROR(J18/J12,"0.00%")</f>
        <v>0.00%</v>
      </c>
      <c r="Z9" s="67"/>
      <c r="AA9" s="67"/>
      <c r="AB9" s="21"/>
    </row>
    <row r="10" spans="2:28" ht="17.5" customHeight="1" x14ac:dyDescent="0.35">
      <c r="B10" s="34"/>
      <c r="C10" s="72"/>
      <c r="D10" s="72"/>
      <c r="E10" s="72"/>
      <c r="F10" s="72"/>
      <c r="G10" s="72"/>
      <c r="H10" s="72"/>
      <c r="I10" s="34"/>
      <c r="J10" s="73"/>
      <c r="K10" s="73"/>
      <c r="L10" s="73"/>
      <c r="M10" s="17"/>
      <c r="N10" s="8"/>
      <c r="O10" s="37"/>
      <c r="P10" s="48"/>
      <c r="Q10" s="48"/>
      <c r="R10" s="48"/>
      <c r="S10" s="48"/>
      <c r="T10" s="48"/>
      <c r="U10" s="48"/>
      <c r="V10" s="48"/>
      <c r="W10" s="48"/>
      <c r="X10" s="20"/>
      <c r="Y10" s="67"/>
      <c r="Z10" s="67"/>
      <c r="AA10" s="67"/>
      <c r="AB10" s="21"/>
    </row>
    <row r="11" spans="2:28" ht="17.5" x14ac:dyDescent="0.35">
      <c r="B11" s="34"/>
      <c r="C11" s="34"/>
      <c r="D11" s="34"/>
      <c r="E11" s="34"/>
      <c r="F11" s="34"/>
      <c r="G11" s="34"/>
      <c r="H11" s="34"/>
      <c r="I11" s="34"/>
      <c r="J11" s="61"/>
      <c r="K11" s="61"/>
      <c r="L11" s="61"/>
      <c r="M11" s="34"/>
      <c r="N11" s="8"/>
      <c r="O11" s="19"/>
      <c r="P11" s="19"/>
      <c r="Q11" s="19"/>
      <c r="R11" s="19"/>
      <c r="S11" s="19"/>
      <c r="T11" s="19"/>
      <c r="U11" s="19"/>
      <c r="V11" s="19"/>
      <c r="W11" s="19"/>
      <c r="X11" s="19"/>
      <c r="Y11" s="60"/>
      <c r="Z11" s="60"/>
      <c r="AA11" s="60"/>
      <c r="AB11" s="19"/>
    </row>
    <row r="12" spans="2:28" ht="17.5" customHeight="1" x14ac:dyDescent="0.35">
      <c r="B12" s="34"/>
      <c r="C12" s="62" t="s">
        <v>33</v>
      </c>
      <c r="D12" s="62"/>
      <c r="E12" s="62"/>
      <c r="F12" s="62"/>
      <c r="G12" s="62"/>
      <c r="H12" s="62"/>
      <c r="I12" s="34"/>
      <c r="J12" s="63"/>
      <c r="K12" s="63"/>
      <c r="L12" s="63"/>
      <c r="M12" s="23"/>
      <c r="N12" s="8"/>
      <c r="O12" s="37"/>
      <c r="P12" s="48" t="s">
        <v>5</v>
      </c>
      <c r="Q12" s="48"/>
      <c r="R12" s="48"/>
      <c r="S12" s="48"/>
      <c r="T12" s="48"/>
      <c r="U12" s="48"/>
      <c r="V12" s="48"/>
      <c r="W12" s="48"/>
      <c r="X12" s="20"/>
      <c r="Y12" s="67" t="str">
        <f>IFERROR(J21/J15,"0.00%")</f>
        <v>0.00%</v>
      </c>
      <c r="Z12" s="67"/>
      <c r="AA12" s="67"/>
      <c r="AB12" s="21"/>
    </row>
    <row r="13" spans="2:28" ht="17.5" customHeight="1" x14ac:dyDescent="0.35">
      <c r="B13" s="34"/>
      <c r="C13" s="62"/>
      <c r="D13" s="62"/>
      <c r="E13" s="62"/>
      <c r="F13" s="62"/>
      <c r="G13" s="62"/>
      <c r="H13" s="62"/>
      <c r="I13" s="34"/>
      <c r="J13" s="63"/>
      <c r="K13" s="63"/>
      <c r="L13" s="63"/>
      <c r="M13" s="23"/>
      <c r="N13" s="8"/>
      <c r="O13" s="37"/>
      <c r="P13" s="48"/>
      <c r="Q13" s="48"/>
      <c r="R13" s="48"/>
      <c r="S13" s="48"/>
      <c r="T13" s="48"/>
      <c r="U13" s="48"/>
      <c r="V13" s="48"/>
      <c r="W13" s="48"/>
      <c r="X13" s="20"/>
      <c r="Y13" s="67"/>
      <c r="Z13" s="67"/>
      <c r="AA13" s="67"/>
      <c r="AB13" s="21"/>
    </row>
    <row r="14" spans="2:28" ht="17.5" x14ac:dyDescent="0.35">
      <c r="B14" s="34"/>
      <c r="C14" s="34"/>
      <c r="D14" s="34"/>
      <c r="E14" s="34"/>
      <c r="F14" s="34"/>
      <c r="G14" s="34"/>
      <c r="H14" s="34"/>
      <c r="I14" s="34"/>
      <c r="J14" s="61"/>
      <c r="K14" s="61"/>
      <c r="L14" s="61"/>
      <c r="M14" s="34"/>
      <c r="N14" s="8"/>
      <c r="O14" s="19"/>
      <c r="P14" s="19"/>
      <c r="Q14" s="19"/>
      <c r="R14" s="19"/>
      <c r="S14" s="19"/>
      <c r="T14" s="19"/>
      <c r="U14" s="19"/>
      <c r="V14" s="19"/>
      <c r="W14" s="19"/>
      <c r="X14" s="19"/>
      <c r="Y14" s="60"/>
      <c r="Z14" s="60"/>
      <c r="AA14" s="60"/>
      <c r="AB14" s="19"/>
    </row>
    <row r="15" spans="2:28" ht="17.5" customHeight="1" x14ac:dyDescent="0.35">
      <c r="B15" s="34"/>
      <c r="C15" s="62" t="s">
        <v>34</v>
      </c>
      <c r="D15" s="62"/>
      <c r="E15" s="62"/>
      <c r="F15" s="62"/>
      <c r="G15" s="62"/>
      <c r="H15" s="62"/>
      <c r="I15" s="34"/>
      <c r="J15" s="63"/>
      <c r="K15" s="63"/>
      <c r="L15" s="63"/>
      <c r="M15" s="23"/>
      <c r="N15" s="8"/>
      <c r="O15" s="19"/>
      <c r="P15" s="48" t="s">
        <v>35</v>
      </c>
      <c r="Q15" s="48"/>
      <c r="R15" s="48"/>
      <c r="S15" s="48"/>
      <c r="T15" s="48"/>
      <c r="U15" s="48"/>
      <c r="V15" s="48"/>
      <c r="W15" s="48"/>
      <c r="X15" s="20"/>
      <c r="Y15" s="68">
        <f>IFERROR('Lookup Table'!B16,"0")</f>
        <v>0.113</v>
      </c>
      <c r="Z15" s="68"/>
      <c r="AA15" s="68"/>
      <c r="AB15" s="21"/>
    </row>
    <row r="16" spans="2:28" ht="17.5" customHeight="1" x14ac:dyDescent="0.35">
      <c r="B16" s="34"/>
      <c r="C16" s="62"/>
      <c r="D16" s="62"/>
      <c r="E16" s="62"/>
      <c r="F16" s="62"/>
      <c r="G16" s="62"/>
      <c r="H16" s="62"/>
      <c r="I16" s="34"/>
      <c r="J16" s="63"/>
      <c r="K16" s="63"/>
      <c r="L16" s="63"/>
      <c r="M16" s="23"/>
      <c r="N16" s="8"/>
      <c r="O16" s="19"/>
      <c r="P16" s="48"/>
      <c r="Q16" s="48"/>
      <c r="R16" s="48"/>
      <c r="S16" s="48"/>
      <c r="T16" s="48"/>
      <c r="U16" s="48"/>
      <c r="V16" s="48"/>
      <c r="W16" s="48"/>
      <c r="X16" s="20"/>
      <c r="Y16" s="68"/>
      <c r="Z16" s="68"/>
      <c r="AA16" s="68"/>
      <c r="AB16" s="21"/>
    </row>
    <row r="17" spans="2:28" ht="17.5" x14ac:dyDescent="0.35">
      <c r="B17" s="34"/>
      <c r="C17" s="34"/>
      <c r="D17" s="34"/>
      <c r="E17" s="34"/>
      <c r="F17" s="34"/>
      <c r="G17" s="34"/>
      <c r="H17" s="34"/>
      <c r="I17" s="34"/>
      <c r="J17" s="61"/>
      <c r="K17" s="61"/>
      <c r="L17" s="61"/>
      <c r="M17" s="34"/>
      <c r="N17" s="8"/>
      <c r="O17" s="19"/>
      <c r="P17" s="19"/>
      <c r="Q17" s="19"/>
      <c r="R17" s="19"/>
      <c r="S17" s="19"/>
      <c r="T17" s="19"/>
      <c r="U17" s="19"/>
      <c r="V17" s="19"/>
      <c r="W17" s="19"/>
      <c r="X17" s="19"/>
      <c r="Y17" s="60"/>
      <c r="Z17" s="60"/>
      <c r="AA17" s="60"/>
      <c r="AB17" s="19"/>
    </row>
    <row r="18" spans="2:28" ht="17.5" customHeight="1" x14ac:dyDescent="0.35">
      <c r="B18" s="34"/>
      <c r="C18" s="62" t="s">
        <v>36</v>
      </c>
      <c r="D18" s="62"/>
      <c r="E18" s="62"/>
      <c r="F18" s="62"/>
      <c r="G18" s="62"/>
      <c r="H18" s="62"/>
      <c r="I18" s="34"/>
      <c r="J18" s="63"/>
      <c r="K18" s="63"/>
      <c r="L18" s="63"/>
      <c r="M18" s="23"/>
      <c r="N18" s="8"/>
      <c r="O18" s="38"/>
      <c r="P18" s="48" t="s">
        <v>37</v>
      </c>
      <c r="Q18" s="48"/>
      <c r="R18" s="48"/>
      <c r="S18" s="48"/>
      <c r="T18" s="48"/>
      <c r="U18" s="48"/>
      <c r="V18" s="48"/>
      <c r="W18" s="48"/>
      <c r="X18" s="19"/>
      <c r="Y18" s="64">
        <f>IFERROR(Y15*J9,"$0.00")</f>
        <v>0</v>
      </c>
      <c r="Z18" s="64"/>
      <c r="AA18" s="64"/>
      <c r="AB18" s="35"/>
    </row>
    <row r="19" spans="2:28" ht="17.5" customHeight="1" x14ac:dyDescent="0.35">
      <c r="B19" s="34"/>
      <c r="C19" s="62"/>
      <c r="D19" s="62"/>
      <c r="E19" s="62"/>
      <c r="F19" s="62"/>
      <c r="G19" s="62"/>
      <c r="H19" s="62"/>
      <c r="I19" s="34"/>
      <c r="J19" s="63"/>
      <c r="K19" s="63"/>
      <c r="L19" s="63"/>
      <c r="M19" s="23"/>
      <c r="N19" s="8"/>
      <c r="O19" s="38"/>
      <c r="P19" s="48"/>
      <c r="Q19" s="48"/>
      <c r="R19" s="48"/>
      <c r="S19" s="48"/>
      <c r="T19" s="48"/>
      <c r="U19" s="48"/>
      <c r="V19" s="48"/>
      <c r="W19" s="48"/>
      <c r="X19" s="19"/>
      <c r="Y19" s="64"/>
      <c r="Z19" s="64"/>
      <c r="AA19" s="64"/>
      <c r="AB19" s="35"/>
    </row>
    <row r="20" spans="2:28" ht="17.5" x14ac:dyDescent="0.35">
      <c r="B20" s="34"/>
      <c r="C20" s="34"/>
      <c r="D20" s="34"/>
      <c r="E20" s="34"/>
      <c r="F20" s="34"/>
      <c r="G20" s="34"/>
      <c r="H20" s="34"/>
      <c r="I20" s="34"/>
      <c r="J20" s="61"/>
      <c r="K20" s="61"/>
      <c r="L20" s="61"/>
      <c r="M20" s="34"/>
      <c r="N20" s="8"/>
      <c r="O20" s="19"/>
      <c r="P20" s="19"/>
      <c r="Q20" s="19"/>
      <c r="R20" s="19"/>
      <c r="S20" s="19"/>
      <c r="T20" s="19"/>
      <c r="U20" s="19"/>
      <c r="V20" s="19"/>
      <c r="W20" s="19"/>
      <c r="X20" s="19"/>
      <c r="Y20" s="60"/>
      <c r="Z20" s="60"/>
      <c r="AA20" s="60"/>
      <c r="AB20" s="19"/>
    </row>
    <row r="21" spans="2:28" ht="17.5" customHeight="1" x14ac:dyDescent="0.35">
      <c r="B21" s="34"/>
      <c r="C21" s="62" t="s">
        <v>38</v>
      </c>
      <c r="D21" s="62"/>
      <c r="E21" s="62"/>
      <c r="F21" s="62"/>
      <c r="G21" s="62"/>
      <c r="H21" s="62"/>
      <c r="I21" s="34"/>
      <c r="J21" s="63"/>
      <c r="K21" s="63"/>
      <c r="L21" s="63"/>
      <c r="M21" s="23"/>
      <c r="N21" s="8"/>
      <c r="O21" s="38"/>
      <c r="P21" s="48" t="s">
        <v>39</v>
      </c>
      <c r="Q21" s="48"/>
      <c r="R21" s="48"/>
      <c r="S21" s="48"/>
      <c r="T21" s="48"/>
      <c r="U21" s="48"/>
      <c r="V21" s="48"/>
      <c r="W21" s="48"/>
      <c r="X21" s="20"/>
      <c r="Y21" s="64">
        <f>Y18-($J$9*0.113)</f>
        <v>0</v>
      </c>
      <c r="Z21" s="64"/>
      <c r="AA21" s="64"/>
      <c r="AB21" s="21"/>
    </row>
    <row r="22" spans="2:28" ht="17.5" customHeight="1" x14ac:dyDescent="0.35">
      <c r="B22" s="34"/>
      <c r="C22" s="62"/>
      <c r="D22" s="62"/>
      <c r="E22" s="62"/>
      <c r="F22" s="62"/>
      <c r="G22" s="62"/>
      <c r="H22" s="62"/>
      <c r="I22" s="34"/>
      <c r="J22" s="63"/>
      <c r="K22" s="63"/>
      <c r="L22" s="63"/>
      <c r="M22" s="23"/>
      <c r="N22" s="8"/>
      <c r="O22" s="38"/>
      <c r="P22" s="48"/>
      <c r="Q22" s="48"/>
      <c r="R22" s="48"/>
      <c r="S22" s="48"/>
      <c r="T22" s="48"/>
      <c r="U22" s="48"/>
      <c r="V22" s="48"/>
      <c r="W22" s="48"/>
      <c r="X22" s="20"/>
      <c r="Y22" s="64"/>
      <c r="Z22" s="64"/>
      <c r="AA22" s="64"/>
      <c r="AB22" s="21"/>
    </row>
    <row r="23" spans="2:28" ht="17.5" x14ac:dyDescent="0.35">
      <c r="B23" s="34"/>
      <c r="C23" s="34"/>
      <c r="D23" s="34"/>
      <c r="E23" s="34"/>
      <c r="F23" s="34"/>
      <c r="G23" s="34"/>
      <c r="H23" s="34"/>
      <c r="I23" s="34"/>
      <c r="J23" s="61"/>
      <c r="K23" s="61"/>
      <c r="L23" s="61"/>
      <c r="M23" s="34"/>
      <c r="N23" s="6"/>
      <c r="O23" s="19"/>
      <c r="P23" s="19"/>
      <c r="Q23" s="19"/>
      <c r="R23" s="19"/>
      <c r="S23" s="19"/>
      <c r="T23" s="19"/>
      <c r="U23" s="19"/>
      <c r="V23" s="19"/>
      <c r="W23" s="19"/>
      <c r="X23" s="19"/>
      <c r="Y23" s="60"/>
      <c r="Z23" s="60"/>
      <c r="AA23" s="60"/>
      <c r="AB23" s="19"/>
    </row>
    <row r="24" spans="2:28" ht="17.5" x14ac:dyDescent="0.35">
      <c r="C24" s="39"/>
      <c r="D24" s="40"/>
      <c r="E24" s="39"/>
      <c r="F24" s="40"/>
      <c r="G24" s="40"/>
      <c r="H24" s="41"/>
      <c r="J24" s="7"/>
      <c r="K24" s="7"/>
      <c r="L24" s="7"/>
      <c r="M24" s="7"/>
      <c r="N24" s="7"/>
      <c r="O24" s="7"/>
      <c r="P24" s="7"/>
      <c r="Q24" s="7"/>
    </row>
    <row r="25" spans="2:28" ht="31.5" customHeight="1" x14ac:dyDescent="0.35">
      <c r="B25" s="65" t="s">
        <v>40</v>
      </c>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row>
    <row r="26" spans="2:28" x14ac:dyDescent="0.35">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row>
    <row r="27" spans="2:28" x14ac:dyDescent="0.35">
      <c r="B27" s="66" t="s">
        <v>41</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row>
    <row r="28" spans="2:28" x14ac:dyDescent="0.35">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row>
    <row r="29" spans="2:28" ht="30.65" customHeight="1" x14ac:dyDescent="0.35">
      <c r="B29" s="65" t="s">
        <v>42</v>
      </c>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row>
    <row r="30" spans="2:28" x14ac:dyDescent="0.35">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row>
  </sheetData>
  <sheetProtection algorithmName="SHA-512" hashValue="KwAQCRiSLBXru7sH+xxWdJUI4YZONLXgebSTCg1G5Fgxp9zTRmy4ZrJe4g5cfVn+7IB/TUQDQfFKo25D5d0+hA==" saltValue="jishEj5Kp1t01QzE+52z6g==" spinCount="100000" sheet="1" objects="1" scenarios="1"/>
  <mergeCells count="38">
    <mergeCell ref="C4:AB4"/>
    <mergeCell ref="C5:AB5"/>
    <mergeCell ref="B7:M7"/>
    <mergeCell ref="O7:AB7"/>
    <mergeCell ref="C9:H10"/>
    <mergeCell ref="J9:L10"/>
    <mergeCell ref="P9:W10"/>
    <mergeCell ref="Y9:AA10"/>
    <mergeCell ref="B8:M8"/>
    <mergeCell ref="C12:H13"/>
    <mergeCell ref="J12:L13"/>
    <mergeCell ref="P12:W13"/>
    <mergeCell ref="Y12:AA13"/>
    <mergeCell ref="C15:H16"/>
    <mergeCell ref="J15:L16"/>
    <mergeCell ref="P15:W16"/>
    <mergeCell ref="Y15:AA16"/>
    <mergeCell ref="C18:H19"/>
    <mergeCell ref="J18:L19"/>
    <mergeCell ref="P18:W19"/>
    <mergeCell ref="Y18:AA19"/>
    <mergeCell ref="B29:AB29"/>
    <mergeCell ref="C21:H22"/>
    <mergeCell ref="J21:L22"/>
    <mergeCell ref="P21:W22"/>
    <mergeCell ref="Y21:AA22"/>
    <mergeCell ref="B25:AB25"/>
    <mergeCell ref="B27:AB27"/>
    <mergeCell ref="J11:L11"/>
    <mergeCell ref="J14:L14"/>
    <mergeCell ref="J17:L17"/>
    <mergeCell ref="J20:L20"/>
    <mergeCell ref="J23:L23"/>
    <mergeCell ref="Y11:AA11"/>
    <mergeCell ref="Y14:AA14"/>
    <mergeCell ref="Y17:AA17"/>
    <mergeCell ref="Y20:AA20"/>
    <mergeCell ref="Y23:AA23"/>
  </mergeCells>
  <pageMargins left="0.7" right="0.7" top="0.75" bottom="0.75" header="0.3" footer="0.3"/>
  <pageSetup paperSize="9" scale="52" orientation="portrait" r:id="rId1"/>
  <ignoredErrors>
    <ignoredError sqref="B4:B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1938-323B-4B79-A0C8-AADF027A8373}">
  <dimension ref="A1:K16"/>
  <sheetViews>
    <sheetView workbookViewId="0">
      <selection activeCell="E16" sqref="E16"/>
    </sheetView>
  </sheetViews>
  <sheetFormatPr defaultRowHeight="14.5" x14ac:dyDescent="0.35"/>
  <cols>
    <col min="2" max="2" width="12.26953125" customWidth="1"/>
    <col min="11" max="11" width="11.26953125" customWidth="1"/>
  </cols>
  <sheetData>
    <row r="1" spans="1:11" x14ac:dyDescent="0.35">
      <c r="A1" t="s">
        <v>43</v>
      </c>
    </row>
    <row r="3" spans="1:11" x14ac:dyDescent="0.35">
      <c r="C3" s="74" t="s">
        <v>44</v>
      </c>
      <c r="D3" s="74"/>
      <c r="E3" s="74"/>
      <c r="F3" s="74"/>
      <c r="G3" s="74"/>
      <c r="H3" s="74"/>
      <c r="I3" s="74"/>
      <c r="J3" s="74"/>
      <c r="K3" s="74"/>
    </row>
    <row r="4" spans="1:11" x14ac:dyDescent="0.35">
      <c r="A4" t="s">
        <v>45</v>
      </c>
      <c r="C4" s="1" t="s">
        <v>46</v>
      </c>
      <c r="D4" s="2">
        <v>0</v>
      </c>
      <c r="E4" s="2">
        <v>0.85</v>
      </c>
      <c r="F4" s="2">
        <v>0.875</v>
      </c>
      <c r="G4" s="2">
        <v>0.9</v>
      </c>
      <c r="H4" s="2">
        <v>0.92500000000000004</v>
      </c>
      <c r="I4" s="2">
        <v>0.95000000000000007</v>
      </c>
      <c r="J4" s="2">
        <v>0.97500000000000009</v>
      </c>
      <c r="K4" s="2">
        <v>1</v>
      </c>
    </row>
    <row r="5" spans="1:11" x14ac:dyDescent="0.35">
      <c r="A5" t="s">
        <v>46</v>
      </c>
      <c r="B5" t="s">
        <v>47</v>
      </c>
      <c r="C5" s="1" t="s">
        <v>47</v>
      </c>
      <c r="D5" s="2">
        <v>0.85</v>
      </c>
      <c r="E5" s="2">
        <v>0.875</v>
      </c>
      <c r="F5" s="2">
        <v>0.9</v>
      </c>
      <c r="G5" s="2">
        <v>0.92500000000000004</v>
      </c>
      <c r="H5" s="2">
        <v>0.95000000000000007</v>
      </c>
      <c r="I5" s="2">
        <v>0.97500000000000009</v>
      </c>
      <c r="J5" s="2">
        <v>1</v>
      </c>
      <c r="K5" s="2">
        <v>999</v>
      </c>
    </row>
    <row r="6" spans="1:11" x14ac:dyDescent="0.35">
      <c r="A6" s="3">
        <v>0</v>
      </c>
      <c r="B6" s="3">
        <v>0.85</v>
      </c>
      <c r="C6" s="4"/>
      <c r="D6" s="4">
        <v>0</v>
      </c>
      <c r="E6" s="4">
        <v>2E-3</v>
      </c>
      <c r="F6" s="4">
        <v>4.0000000000000001E-3</v>
      </c>
      <c r="G6" s="4">
        <v>6.0000000000000001E-3</v>
      </c>
      <c r="H6" s="4">
        <v>8.0000000000000002E-3</v>
      </c>
      <c r="I6" s="4">
        <v>8.9999999999999993E-3</v>
      </c>
      <c r="J6" s="4">
        <v>0.01</v>
      </c>
      <c r="K6" s="4">
        <v>0.01</v>
      </c>
    </row>
    <row r="7" spans="1:11" x14ac:dyDescent="0.35">
      <c r="A7" s="3">
        <v>0.85</v>
      </c>
      <c r="B7" s="3">
        <v>0.875</v>
      </c>
      <c r="C7" s="4"/>
      <c r="D7" s="4">
        <v>1.9E-2</v>
      </c>
      <c r="E7" s="4">
        <v>2.1000000000000001E-2</v>
      </c>
      <c r="F7" s="4">
        <v>2.3E-2</v>
      </c>
      <c r="G7" s="4">
        <v>2.4E-2</v>
      </c>
      <c r="H7" s="4">
        <v>2.5999999999999999E-2</v>
      </c>
      <c r="I7" s="4">
        <v>2.8000000000000001E-2</v>
      </c>
      <c r="J7" s="4">
        <v>2.8000000000000001E-2</v>
      </c>
      <c r="K7" s="4">
        <v>2.9000000000000001E-2</v>
      </c>
    </row>
    <row r="8" spans="1:11" x14ac:dyDescent="0.35">
      <c r="A8" s="3">
        <v>0.875</v>
      </c>
      <c r="B8" s="3">
        <v>0.9</v>
      </c>
      <c r="C8" s="4"/>
      <c r="D8" s="4">
        <v>3.6999999999999998E-2</v>
      </c>
      <c r="E8" s="4">
        <v>3.9E-2</v>
      </c>
      <c r="F8" s="4">
        <v>4.1000000000000002E-2</v>
      </c>
      <c r="G8" s="4">
        <v>4.2999999999999997E-2</v>
      </c>
      <c r="H8" s="4">
        <v>4.4999999999999998E-2</v>
      </c>
      <c r="I8" s="4">
        <v>4.7E-2</v>
      </c>
      <c r="J8" s="4">
        <v>4.7E-2</v>
      </c>
      <c r="K8" s="4">
        <v>4.8000000000000001E-2</v>
      </c>
    </row>
    <row r="9" spans="1:11" x14ac:dyDescent="0.35">
      <c r="A9" s="3">
        <v>0.9</v>
      </c>
      <c r="B9" s="3">
        <v>0.92500000000000004</v>
      </c>
      <c r="C9" s="4"/>
      <c r="D9" s="4">
        <v>5.6000000000000001E-2</v>
      </c>
      <c r="E9" s="4">
        <v>5.8000000000000003E-2</v>
      </c>
      <c r="F9" s="4">
        <v>0.06</v>
      </c>
      <c r="G9" s="4">
        <v>6.2E-2</v>
      </c>
      <c r="H9" s="4">
        <v>6.4000000000000001E-2</v>
      </c>
      <c r="I9" s="4">
        <v>6.6000000000000003E-2</v>
      </c>
      <c r="J9" s="4">
        <v>6.6000000000000003E-2</v>
      </c>
      <c r="K9" s="4">
        <v>6.7000000000000004E-2</v>
      </c>
    </row>
    <row r="10" spans="1:11" x14ac:dyDescent="0.35">
      <c r="A10" s="3">
        <v>0.92500000000000004</v>
      </c>
      <c r="B10" s="3">
        <v>0.95000000000000007</v>
      </c>
      <c r="C10" s="4"/>
      <c r="D10" s="4">
        <v>7.4999999999999997E-2</v>
      </c>
      <c r="E10" s="4">
        <v>7.6999999999999999E-2</v>
      </c>
      <c r="F10" s="4">
        <v>7.9000000000000001E-2</v>
      </c>
      <c r="G10" s="4">
        <v>8.1000000000000003E-2</v>
      </c>
      <c r="H10" s="4">
        <v>8.2000000000000003E-2</v>
      </c>
      <c r="I10" s="4">
        <v>8.4000000000000005E-2</v>
      </c>
      <c r="J10" s="4">
        <v>8.4000000000000005E-2</v>
      </c>
      <c r="K10" s="4">
        <v>8.5000000000000006E-2</v>
      </c>
    </row>
    <row r="11" spans="1:11" x14ac:dyDescent="0.35">
      <c r="A11" s="3">
        <v>0.95000000000000007</v>
      </c>
      <c r="B11" s="3">
        <v>0.97500000000000009</v>
      </c>
      <c r="C11" s="4"/>
      <c r="D11" s="4">
        <v>9.4E-2</v>
      </c>
      <c r="E11" s="4">
        <v>9.5000000000000001E-2</v>
      </c>
      <c r="F11" s="4">
        <v>9.7000000000000003E-2</v>
      </c>
      <c r="G11" s="4">
        <v>9.9000000000000005E-2</v>
      </c>
      <c r="H11" s="4">
        <v>0.10100000000000001</v>
      </c>
      <c r="I11" s="4">
        <v>0.10299999999999999</v>
      </c>
      <c r="J11" s="4">
        <v>0.10299999999999999</v>
      </c>
      <c r="K11" s="4">
        <v>0.104</v>
      </c>
    </row>
    <row r="12" spans="1:11" x14ac:dyDescent="0.35">
      <c r="A12" s="3">
        <v>0.97500000000000009</v>
      </c>
      <c r="B12" s="3">
        <v>1</v>
      </c>
      <c r="C12" s="4"/>
      <c r="D12" s="4">
        <v>9.6000000000000002E-2</v>
      </c>
      <c r="E12" s="4">
        <v>9.8000000000000004E-2</v>
      </c>
      <c r="F12" s="4">
        <v>0.1</v>
      </c>
      <c r="G12" s="4">
        <v>0.10100000000000001</v>
      </c>
      <c r="H12" s="4">
        <v>0.10299999999999999</v>
      </c>
      <c r="I12" s="4">
        <v>0.104</v>
      </c>
      <c r="J12" s="4">
        <v>0.105</v>
      </c>
      <c r="K12" s="4">
        <v>0.106</v>
      </c>
    </row>
    <row r="13" spans="1:11" x14ac:dyDescent="0.35">
      <c r="A13" s="3">
        <v>1</v>
      </c>
      <c r="B13" s="3">
        <v>999</v>
      </c>
      <c r="C13" s="4"/>
      <c r="D13" s="4">
        <v>0.10299999999999999</v>
      </c>
      <c r="E13" s="4">
        <v>0.105</v>
      </c>
      <c r="F13" s="4">
        <v>0.107</v>
      </c>
      <c r="G13" s="4">
        <v>0.109</v>
      </c>
      <c r="H13" s="4">
        <v>0.11</v>
      </c>
      <c r="I13" s="4">
        <v>0.111</v>
      </c>
      <c r="J13" s="4">
        <v>0.112</v>
      </c>
      <c r="K13" s="4">
        <v>0.113</v>
      </c>
    </row>
    <row r="16" spans="1:11" x14ac:dyDescent="0.35">
      <c r="A16" t="s">
        <v>48</v>
      </c>
      <c r="B16" cm="1">
        <f t="array" ref="B16">_xlfn.XLOOKUP(Estimator!Y12, D4:K4, _xlfn.XLOOKUP(Estimator!Y9, A6:A13, D6:K13, "", -1), "",-1)</f>
        <v>0.113</v>
      </c>
    </row>
  </sheetData>
  <mergeCells count="1">
    <mergeCell ref="C3:K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CBC94E77987C41993F439068FD1049" ma:contentTypeVersion="6" ma:contentTypeDescription="Create a new document." ma:contentTypeScope="" ma:versionID="83dc91e8fb812b9d64669d652e2ee68e">
  <xsd:schema xmlns:xsd="http://www.w3.org/2001/XMLSchema" xmlns:xs="http://www.w3.org/2001/XMLSchema" xmlns:p="http://schemas.microsoft.com/office/2006/metadata/properties" xmlns:ns2="b1b56ecb-a70b-4ee8-ac17-06b72cc19e6e" xmlns:ns3="0248287d-23c7-4a2a-a3e0-c0447c1b254b" targetNamespace="http://schemas.microsoft.com/office/2006/metadata/properties" ma:root="true" ma:fieldsID="2876d7f44279e7574eb8f714e77c9b19" ns2:_="" ns3:_="">
    <xsd:import namespace="b1b56ecb-a70b-4ee8-ac17-06b72cc19e6e"/>
    <xsd:import namespace="0248287d-23c7-4a2a-a3e0-c0447c1b254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6ecb-a70b-4ee8-ac17-06b72cc19e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48287d-23c7-4a2a-a3e0-c0447c1b254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7B886B4-B0A8-4EAB-A3A8-60DEF5FA68C8}">
  <ds:schemaRefs>
    <ds:schemaRef ds:uri="http://schemas.microsoft.com/sharepoint/v3/contenttype/forms"/>
  </ds:schemaRefs>
</ds:datastoreItem>
</file>

<file path=customXml/itemProps2.xml><?xml version="1.0" encoding="utf-8"?>
<ds:datastoreItem xmlns:ds="http://schemas.openxmlformats.org/officeDocument/2006/customXml" ds:itemID="{D51D563B-76E5-4D07-840C-175992C9BC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56ecb-a70b-4ee8-ac17-06b72cc19e6e"/>
    <ds:schemaRef ds:uri="0248287d-23c7-4a2a-a3e0-c0447c1b2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BEC29A-2B9C-4903-A78C-887A7BA1EEE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General Information</vt:lpstr>
      <vt:lpstr>Estimator</vt:lpstr>
      <vt:lpstr>Lookup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Care minutes funding estimator</dc:title>
  <dc:subject>Aged Care</dc:subject>
  <dc:creator>Australian Government Department of Health and Aged Care</dc:creator>
  <cp:keywords>care minutes, workers, aged care</cp:keywords>
  <dc:description/>
  <cp:lastModifiedBy>MASCHKE, Elvia</cp:lastModifiedBy>
  <cp:revision/>
  <cp:lastPrinted>2025-02-27T00:00:11Z</cp:lastPrinted>
  <dcterms:created xsi:type="dcterms:W3CDTF">2024-11-20T23:29:02Z</dcterms:created>
  <dcterms:modified xsi:type="dcterms:W3CDTF">2025-02-27T00:01:38Z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0x01010006CBC94E77987C41993F439068FD1049</vt:lpwstr>
  </property>
  <property fmtid="{D5CDD505-2E9C-101B-9397-08002B2CF9AE}" pid="3" name="Order">
    <vt:r8>7000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